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shma\Desktop\NCNC\Finance\"/>
    </mc:Choice>
  </mc:AlternateContent>
  <xr:revisionPtr revIDLastSave="0" documentId="13_ncr:1_{172C978D-4FB3-4666-AF85-CEFD63FE0B40}" xr6:coauthVersionLast="47" xr6:coauthVersionMax="47" xr10:uidLastSave="{00000000-0000-0000-0000-000000000000}"/>
  <bookViews>
    <workbookView xWindow="-120" yWindow="-120" windowWidth="20730" windowHeight="11160" xr2:uid="{2D25F1B4-5BEF-41D6-B5EB-51C8CBFFA0D2}"/>
  </bookViews>
  <sheets>
    <sheet name="Cash Book 2021" sheetId="1" r:id="rId1"/>
    <sheet name="cumulative trial" sheetId="7" r:id="rId2"/>
    <sheet name="Bank Recon. Statement" sheetId="6" r:id="rId3"/>
    <sheet name="Paypal Income 2021" sheetId="4" r:id="rId4"/>
    <sheet name="Final Trial" sheetId="16" r:id="rId5"/>
    <sheet name="Members Record2021" sheetId="8" r:id="rId6"/>
    <sheet name="Paypal Trial Balance 2021" sheetId="5" r:id="rId7"/>
    <sheet name="Detail Income 2021" sheetId="2" r:id="rId8"/>
    <sheet name="Counselor vaccince  Camp " sheetId="13" r:id="rId9"/>
    <sheet name="Election 2021" sheetId="14" r:id="rId10"/>
    <sheet name="Sangalo 2021" sheetId="11" r:id="rId11"/>
    <sheet name="School Reg Fee for 2022" sheetId="15" r:id="rId12"/>
    <sheet name="DeausiBhilo 2021 Income" sheetId="12" r:id="rId13"/>
    <sheet name="Bank and PayPal Image" sheetId="17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7" i="11" l="1"/>
  <c r="E25" i="2"/>
  <c r="F50" i="4"/>
  <c r="E12" i="15"/>
  <c r="H10" i="16"/>
  <c r="E20" i="7"/>
  <c r="I37" i="1"/>
  <c r="I90" i="1"/>
  <c r="I91" i="1" s="1"/>
  <c r="F6" i="16"/>
  <c r="H5" i="16"/>
  <c r="E61" i="12"/>
  <c r="D5" i="16"/>
  <c r="F5" i="16"/>
  <c r="E9" i="16"/>
  <c r="E10" i="16" s="1"/>
  <c r="G10" i="16"/>
  <c r="D10" i="16"/>
  <c r="C10" i="16"/>
  <c r="F9" i="16"/>
  <c r="H9" i="16" s="1"/>
  <c r="F8" i="16"/>
  <c r="H8" i="16" s="1"/>
  <c r="F7" i="16"/>
  <c r="H7" i="16" s="1"/>
  <c r="H6" i="16"/>
  <c r="D5" i="7"/>
  <c r="I19" i="6"/>
  <c r="I14" i="6"/>
  <c r="C13" i="7"/>
  <c r="D12" i="7" s="1"/>
  <c r="I5" i="6"/>
  <c r="I11" i="6" s="1"/>
  <c r="C18" i="14"/>
  <c r="C6" i="2"/>
  <c r="B7" i="5"/>
  <c r="B11" i="5" s="1"/>
  <c r="D5" i="2"/>
  <c r="D28" i="2" s="1"/>
  <c r="D61" i="12"/>
  <c r="A92" i="1"/>
  <c r="B83" i="1"/>
  <c r="E26" i="7"/>
  <c r="J48" i="4"/>
  <c r="J47" i="4"/>
  <c r="D12" i="15"/>
  <c r="J46" i="4"/>
  <c r="D11" i="5"/>
  <c r="E11" i="5" s="1"/>
  <c r="J45" i="4"/>
  <c r="B71" i="1"/>
  <c r="D41" i="11"/>
  <c r="E41" i="11"/>
  <c r="C16" i="2"/>
  <c r="E16" i="2" s="1"/>
  <c r="C41" i="13"/>
  <c r="C34" i="13"/>
  <c r="C18" i="6"/>
  <c r="C10" i="6"/>
  <c r="E10" i="2"/>
  <c r="E27" i="2"/>
  <c r="E15" i="2"/>
  <c r="E20" i="2"/>
  <c r="C21" i="13"/>
  <c r="C26" i="13"/>
  <c r="D13" i="13"/>
  <c r="C13" i="13"/>
  <c r="E50" i="4"/>
  <c r="E26" i="2"/>
  <c r="C61" i="12"/>
  <c r="J44" i="4"/>
  <c r="J43" i="4"/>
  <c r="E24" i="2"/>
  <c r="H50" i="4"/>
  <c r="J42" i="4"/>
  <c r="J41" i="4"/>
  <c r="J40" i="4"/>
  <c r="J39" i="4"/>
  <c r="J38" i="4"/>
  <c r="E21" i="2"/>
  <c r="E23" i="2"/>
  <c r="E74" i="8"/>
  <c r="E22" i="2"/>
  <c r="D50" i="4"/>
  <c r="G50" i="4"/>
  <c r="J36" i="4"/>
  <c r="J35" i="4"/>
  <c r="D74" i="8"/>
  <c r="J31" i="4"/>
  <c r="J34" i="4"/>
  <c r="J33" i="4"/>
  <c r="J32" i="4"/>
  <c r="J29" i="4"/>
  <c r="J30" i="4"/>
  <c r="J28" i="4"/>
  <c r="J27" i="4"/>
  <c r="J26" i="4"/>
  <c r="E19" i="2"/>
  <c r="E18" i="2"/>
  <c r="J31" i="1"/>
  <c r="E17" i="2"/>
  <c r="J25" i="4"/>
  <c r="J24" i="4"/>
  <c r="J22" i="4"/>
  <c r="J21" i="4"/>
  <c r="J23" i="4"/>
  <c r="J20" i="4"/>
  <c r="J19" i="4"/>
  <c r="I18" i="4"/>
  <c r="J17" i="4"/>
  <c r="I15" i="4"/>
  <c r="I50" i="4" s="1"/>
  <c r="L91" i="1"/>
  <c r="K91" i="1"/>
  <c r="D92" i="1"/>
  <c r="C92" i="1"/>
  <c r="J16" i="4"/>
  <c r="E14" i="2"/>
  <c r="E12" i="2"/>
  <c r="E9" i="2"/>
  <c r="E8" i="2"/>
  <c r="J14" i="4"/>
  <c r="J13" i="4"/>
  <c r="F41" i="11" l="1"/>
  <c r="D14" i="13"/>
  <c r="C28" i="2"/>
  <c r="E6" i="2"/>
  <c r="J50" i="4"/>
  <c r="B92" i="1"/>
  <c r="F10" i="16"/>
  <c r="D32" i="7"/>
  <c r="E32" i="7"/>
  <c r="E5" i="2"/>
  <c r="J90" i="1"/>
  <c r="J91" i="1" s="1"/>
  <c r="F61" i="12"/>
  <c r="E11" i="2"/>
  <c r="E7" i="2"/>
  <c r="J15" i="4"/>
  <c r="J10" i="4"/>
  <c r="J12" i="4"/>
  <c r="J11" i="4"/>
  <c r="J9" i="4"/>
  <c r="J8" i="4"/>
  <c r="J7" i="4"/>
  <c r="J6" i="4"/>
  <c r="J5" i="4"/>
  <c r="E28" i="2" l="1"/>
</calcChain>
</file>

<file path=xl/sharedStrings.xml><?xml version="1.0" encoding="utf-8"?>
<sst xmlns="http://schemas.openxmlformats.org/spreadsheetml/2006/main" count="767" uniqueCount="376">
  <si>
    <t>NCNC</t>
  </si>
  <si>
    <t>A/C No. 1886</t>
  </si>
  <si>
    <t>A/C No.2082</t>
  </si>
  <si>
    <t>A/C No. 4477</t>
  </si>
  <si>
    <t>A/C No.1166</t>
  </si>
  <si>
    <t>Particular</t>
  </si>
  <si>
    <t>V.No</t>
  </si>
  <si>
    <t>Date</t>
  </si>
  <si>
    <t>Ch.No.</t>
  </si>
  <si>
    <t>Opening Balance</t>
  </si>
  <si>
    <t>Membership Income</t>
  </si>
  <si>
    <t>Nepali Pathasala Donit.</t>
  </si>
  <si>
    <t>Zoom Video Communication</t>
  </si>
  <si>
    <t>Card</t>
  </si>
  <si>
    <t>America Nepal Helping Soci.</t>
  </si>
  <si>
    <t>School Reg. Fee</t>
  </si>
  <si>
    <t>Total Expenses</t>
  </si>
  <si>
    <t>Bank Balance</t>
  </si>
  <si>
    <t>Total</t>
  </si>
  <si>
    <t>S.N</t>
  </si>
  <si>
    <t>Amount</t>
  </si>
  <si>
    <t>Income</t>
  </si>
  <si>
    <t>Expenses</t>
  </si>
  <si>
    <t>Perpared By Shiva Bhattarai</t>
  </si>
  <si>
    <t>Treasurer NCNC</t>
  </si>
  <si>
    <t>Opening Balance 31st Dec 2020</t>
  </si>
  <si>
    <t>Name</t>
  </si>
  <si>
    <t>Membership</t>
  </si>
  <si>
    <t>Donation</t>
  </si>
  <si>
    <t xml:space="preserve">School Reg </t>
  </si>
  <si>
    <t>Sangalo Geet.</t>
  </si>
  <si>
    <t xml:space="preserve">Dausi/Bhailo </t>
  </si>
  <si>
    <t>Paypal Charge</t>
  </si>
  <si>
    <t>Net Income</t>
  </si>
  <si>
    <t>Kamal Gautam</t>
  </si>
  <si>
    <t>Mina Gautam</t>
  </si>
  <si>
    <t>Bibak Lal Shrestha</t>
  </si>
  <si>
    <t>Sarita Neupane</t>
  </si>
  <si>
    <t>Sagar Sharma</t>
  </si>
  <si>
    <t>Abdhesh Jha</t>
  </si>
  <si>
    <t>Binod Bhatta</t>
  </si>
  <si>
    <t xml:space="preserve">                      Perpared By </t>
  </si>
  <si>
    <t>Shiva Bhattarai</t>
  </si>
  <si>
    <t>School Reg. fee ( Paypal )</t>
  </si>
  <si>
    <t>Membership Income ( Paypal )</t>
  </si>
  <si>
    <t>Paypal A/C</t>
  </si>
  <si>
    <t xml:space="preserve">Nepal School Reg. Fee Income </t>
  </si>
  <si>
    <t xml:space="preserve">Membership Income </t>
  </si>
  <si>
    <t>School Reg. fee  ( Cash / Check )</t>
  </si>
  <si>
    <t>Bank Reconcilition Statement</t>
  </si>
  <si>
    <t>Balance as per Pass Book( Bank Statement)</t>
  </si>
  <si>
    <t>Balance as per Cash Book</t>
  </si>
  <si>
    <t>Trial Balance ( All  A/C and  Paypal )</t>
  </si>
  <si>
    <t>S.N.</t>
  </si>
  <si>
    <t>Dr Amount</t>
  </si>
  <si>
    <t>Cr Amount</t>
  </si>
  <si>
    <t>Main A/C 1886</t>
  </si>
  <si>
    <t>School A/C 2082</t>
  </si>
  <si>
    <t>C  D  A/C 4477</t>
  </si>
  <si>
    <t>Community A/C 1166</t>
  </si>
  <si>
    <t>Paypal A/C 4500</t>
  </si>
  <si>
    <t xml:space="preserve">Paypal A/C </t>
  </si>
  <si>
    <t>TOTAL</t>
  </si>
  <si>
    <t>Opening Balance ( 2020)</t>
  </si>
  <si>
    <t>Prem Pradhan</t>
  </si>
  <si>
    <t>Narayan Neupane</t>
  </si>
  <si>
    <t>Janesh Devkota</t>
  </si>
  <si>
    <t>Ananapourna Deo</t>
  </si>
  <si>
    <t>NCAAT</t>
  </si>
  <si>
    <t>Donation  (Annapurna Deo) ( Paypal)</t>
  </si>
  <si>
    <t>Kiran Acharya Donation ( Nepali Pathasala)2082 (Check)</t>
  </si>
  <si>
    <t>NCAAT ( Check)</t>
  </si>
  <si>
    <t>NC Main A/C  1886</t>
  </si>
  <si>
    <t>School A/C  2082</t>
  </si>
  <si>
    <t>card</t>
  </si>
  <si>
    <t>Nirajan Karki (upgread)</t>
  </si>
  <si>
    <t>Apil Tamang</t>
  </si>
  <si>
    <t>Paypal</t>
  </si>
  <si>
    <t>5 years</t>
  </si>
  <si>
    <t>Sagar Kandel</t>
  </si>
  <si>
    <t>Sam Bhattarai</t>
  </si>
  <si>
    <t>Hari babu Dhakal</t>
  </si>
  <si>
    <t>Niraj Bidari</t>
  </si>
  <si>
    <t xml:space="preserve">Prem Sharma     </t>
  </si>
  <si>
    <t>Bidenra Thapa</t>
  </si>
  <si>
    <t>Shyam Ji K C</t>
  </si>
  <si>
    <t>Bikash Sapokta</t>
  </si>
  <si>
    <t xml:space="preserve"> ( Sujet)Sushmaita Shrestha</t>
  </si>
  <si>
    <t>Membership income</t>
  </si>
  <si>
    <t>COVID-19 Vaccines Program</t>
  </si>
  <si>
    <t>Khem Joshi</t>
  </si>
  <si>
    <t>Krishna Pokharel</t>
  </si>
  <si>
    <t>Restaurent Depo</t>
  </si>
  <si>
    <t>16/5/2021</t>
  </si>
  <si>
    <t>Town of Morrisville</t>
  </si>
  <si>
    <t>Domino's Pizza</t>
  </si>
  <si>
    <t>Kulananda Sharma</t>
  </si>
  <si>
    <t xml:space="preserve">Kulananda Sharma ( Donation Covid 19 Vacc. Camp. </t>
  </si>
  <si>
    <t>Ashish Juwa</t>
  </si>
  <si>
    <t>5/31 2021</t>
  </si>
  <si>
    <t>Ajmat Ali</t>
  </si>
  <si>
    <t>American Online Foundtion</t>
  </si>
  <si>
    <t>Krishna Acharya</t>
  </si>
  <si>
    <t>Dinesh Siwakoti</t>
  </si>
  <si>
    <t>Dil Bhattarai deposit Covid LF</t>
  </si>
  <si>
    <t>Walmart Covid V. Day Water )</t>
  </si>
  <si>
    <t>Dorendra Adhikari</t>
  </si>
  <si>
    <t>Prakash C Joshi</t>
  </si>
  <si>
    <t>Depandra Bista</t>
  </si>
  <si>
    <t>Picnic Sports Reservation</t>
  </si>
  <si>
    <t>Ritesh Poudel</t>
  </si>
  <si>
    <t>Cash/Check/Zelle</t>
  </si>
  <si>
    <t>Membership Income ( Cash /Check/Zelle)</t>
  </si>
  <si>
    <t>Dorandra Adhikari ( Donation Covid 19 Vacc. Camp)</t>
  </si>
  <si>
    <t>Dil Bhattarai ( Donation Covid 19)</t>
  </si>
  <si>
    <t>Ananda Ghimire</t>
  </si>
  <si>
    <t>Zelle</t>
  </si>
  <si>
    <t>Send to Nepal Covid 19 Rel.</t>
  </si>
  <si>
    <t>Receeived from Facebook</t>
  </si>
  <si>
    <t>24A</t>
  </si>
  <si>
    <t>24B</t>
  </si>
  <si>
    <t>wire</t>
  </si>
  <si>
    <t>Interest Income</t>
  </si>
  <si>
    <t>Community A/C 1166 (Interest)</t>
  </si>
  <si>
    <t>Community A/C 1166 (Interest Income)</t>
  </si>
  <si>
    <t>Prakash Poudel</t>
  </si>
  <si>
    <t>Abishes Lamsal</t>
  </si>
  <si>
    <t>Punntu</t>
  </si>
  <si>
    <t>Dr Mahendra Neupane</t>
  </si>
  <si>
    <t>Abin Ojha</t>
  </si>
  <si>
    <t>Pratik Devkota</t>
  </si>
  <si>
    <t>Ananta Acharya</t>
  </si>
  <si>
    <t>Pitambar Paudel</t>
  </si>
  <si>
    <t>Check</t>
  </si>
  <si>
    <t xml:space="preserve">Mail Chimp </t>
  </si>
  <si>
    <t>Service Charge</t>
  </si>
  <si>
    <t>Shyam Umaghain</t>
  </si>
  <si>
    <t>Bank A/C No 4477</t>
  </si>
  <si>
    <t>Bank A/C 1166</t>
  </si>
  <si>
    <t>Dinesh Adhikari</t>
  </si>
  <si>
    <t>Jiba Lamichane</t>
  </si>
  <si>
    <t>Jiba Lamechane</t>
  </si>
  <si>
    <t>Hari Pokharal</t>
  </si>
  <si>
    <t>Sudhan Thapa</t>
  </si>
  <si>
    <t>Rishi R Adhakari</t>
  </si>
  <si>
    <t>Ayushma Sharma</t>
  </si>
  <si>
    <t>Bhibhuti Timalsina</t>
  </si>
  <si>
    <t>American Online Foundtion (Paypal)</t>
  </si>
  <si>
    <t>Paypal Giving fund</t>
  </si>
  <si>
    <t>Bikram Ghimire</t>
  </si>
  <si>
    <t>Prakash Basnet</t>
  </si>
  <si>
    <t>Binaya Aryal</t>
  </si>
  <si>
    <t>Sajal Baral</t>
  </si>
  <si>
    <t>Saman Baral</t>
  </si>
  <si>
    <t>Rad Pandit</t>
  </si>
  <si>
    <t>Rabin Pokharel</t>
  </si>
  <si>
    <t>Anish Koirala</t>
  </si>
  <si>
    <t>Aastha Bhandari</t>
  </si>
  <si>
    <t>Sushant Tiwari</t>
  </si>
  <si>
    <t>Sadiksha Tiwari</t>
  </si>
  <si>
    <t>Samiksha Tiwari</t>
  </si>
  <si>
    <t>Santosh Gautam</t>
  </si>
  <si>
    <t>Shrawan Dip Gautam</t>
  </si>
  <si>
    <t>Shradha Gautam</t>
  </si>
  <si>
    <t>Parbez Bhattarai</t>
  </si>
  <si>
    <t>Bank Service Charge</t>
  </si>
  <si>
    <t>Sangalo AD Income 2021</t>
  </si>
  <si>
    <t>Name/ Parties</t>
  </si>
  <si>
    <t>Personal Greeting/Business AD</t>
  </si>
  <si>
    <t>R P Poudel</t>
  </si>
  <si>
    <t>Manish Koirala</t>
  </si>
  <si>
    <t>Shreekanta Gautam</t>
  </si>
  <si>
    <t>Bhanu Acharya</t>
  </si>
  <si>
    <t>Rabindra Budhathoki</t>
  </si>
  <si>
    <t>Sagar Gautam</t>
  </si>
  <si>
    <t>Laxmi Paudel</t>
  </si>
  <si>
    <t>Dil Bhattarai</t>
  </si>
  <si>
    <t>Madhav Bhattarai</t>
  </si>
  <si>
    <t>B P Pokheral</t>
  </si>
  <si>
    <t>Batu Sharma</t>
  </si>
  <si>
    <t xml:space="preserve">Basu Dev Bhatta </t>
  </si>
  <si>
    <t>Raja Timalsina</t>
  </si>
  <si>
    <t>PG</t>
  </si>
  <si>
    <t>Yogendra Gautam</t>
  </si>
  <si>
    <t>Peshal Pokharel</t>
  </si>
  <si>
    <t>Roshan Baral</t>
  </si>
  <si>
    <t>Keshab Khanal</t>
  </si>
  <si>
    <t>Bishnu Khanal</t>
  </si>
  <si>
    <t>Bimal Adhikari ( R K )</t>
  </si>
  <si>
    <t>Khem Bhandari</t>
  </si>
  <si>
    <t>Rishiksh Neupane</t>
  </si>
  <si>
    <t>Yogesh Parajuli</t>
  </si>
  <si>
    <t>Bhagabati Neupane</t>
  </si>
  <si>
    <t>Himalayan Grill</t>
  </si>
  <si>
    <t>Curry and Cabab</t>
  </si>
  <si>
    <t>Business</t>
  </si>
  <si>
    <t>Spice Hot</t>
  </si>
  <si>
    <t>Biryani Max</t>
  </si>
  <si>
    <t>Fusion 9</t>
  </si>
  <si>
    <t>Sagun and sagun</t>
  </si>
  <si>
    <t>Lalit</t>
  </si>
  <si>
    <t>P G</t>
  </si>
  <si>
    <t>Hom Pandey</t>
  </si>
  <si>
    <t>Yogender Gautam</t>
  </si>
  <si>
    <t>paypal</t>
  </si>
  <si>
    <t>check</t>
  </si>
  <si>
    <t>Everest Nepali Kitchen</t>
  </si>
  <si>
    <t>Dharma Panta</t>
  </si>
  <si>
    <t>Rabindra Karki</t>
  </si>
  <si>
    <t>PG /Business</t>
  </si>
  <si>
    <t>cash</t>
  </si>
  <si>
    <t>Sangalo Income</t>
  </si>
  <si>
    <t>45 A</t>
  </si>
  <si>
    <t>45B</t>
  </si>
  <si>
    <t>Cash</t>
  </si>
  <si>
    <t>Rachana Pokheral</t>
  </si>
  <si>
    <t>Mailchimp( Sept/Oct)</t>
  </si>
  <si>
    <t xml:space="preserve"> Sangalo Income ( Zelle/Cash Check)</t>
  </si>
  <si>
    <t>Sangalo Income ( Paypal)</t>
  </si>
  <si>
    <t>Cash/check/zelle</t>
  </si>
  <si>
    <t>Donation Rec. Nepal Thapa</t>
  </si>
  <si>
    <t>Donation Rec. Anisha Koirala</t>
  </si>
  <si>
    <t xml:space="preserve">Date </t>
  </si>
  <si>
    <t>Ch No</t>
  </si>
  <si>
    <t>Deependra Mool</t>
  </si>
  <si>
    <t>Paypal A/C 4500 Balance uo to 31st  Dec 2021</t>
  </si>
  <si>
    <t>Sashi Thapa</t>
  </si>
  <si>
    <t>Ram Poudel(Nomination Fee)</t>
  </si>
  <si>
    <t>Bikash Sankya(Nomination Fee)</t>
  </si>
  <si>
    <t>Parbati Timilicna(Nomination Fee)</t>
  </si>
  <si>
    <t>Dausi/Bhailo (Paypal)</t>
  </si>
  <si>
    <t>NCNC Election 2022/23 Nomination Fee ( Paypal)</t>
  </si>
  <si>
    <t>Dausi/Bhailo ( Cash/ Check /Zelle)</t>
  </si>
  <si>
    <t>NCNC Election 2022/23 Nomination Fee ( Cash/Check/Zelle)</t>
  </si>
  <si>
    <t xml:space="preserve">                                          Amount</t>
  </si>
  <si>
    <t>NCNC Deusi/Bhailo Income 2021</t>
  </si>
  <si>
    <t>Annapourna Deo</t>
  </si>
  <si>
    <t>Megha Basnet</t>
  </si>
  <si>
    <t>Chet Bhattarai</t>
  </si>
  <si>
    <t>Netra p Sangroula</t>
  </si>
  <si>
    <t>Bal K Chaulagai</t>
  </si>
  <si>
    <t>Krishna Pokheral</t>
  </si>
  <si>
    <t>Hari Kheral</t>
  </si>
  <si>
    <t>Thakur Panta</t>
  </si>
  <si>
    <t>Amar Ale</t>
  </si>
  <si>
    <t>Sudip Koirala</t>
  </si>
  <si>
    <t>Ramesh Koirala</t>
  </si>
  <si>
    <t>Birodh Timalsina</t>
  </si>
  <si>
    <t>Krishna Hari Poudel</t>
  </si>
  <si>
    <t>Pratap Adhikari</t>
  </si>
  <si>
    <t>Prashudhan Devkota</t>
  </si>
  <si>
    <t>Prakash shrestha</t>
  </si>
  <si>
    <t>Ramesh Shrestha</t>
  </si>
  <si>
    <t>Bhagabati Neupale</t>
  </si>
  <si>
    <t>Ram Thapa</t>
  </si>
  <si>
    <t>Rajan Kunwar</t>
  </si>
  <si>
    <t>Rajan Kuwar</t>
  </si>
  <si>
    <t>ShreeKanta Gautam</t>
  </si>
  <si>
    <t>Dharma Pantha</t>
  </si>
  <si>
    <t>Nisha Dhakal</t>
  </si>
  <si>
    <t>Kishwor Pokheral</t>
  </si>
  <si>
    <t>Usha Gautam</t>
  </si>
  <si>
    <t>Chandra Giri</t>
  </si>
  <si>
    <t>Niranjan Poudel</t>
  </si>
  <si>
    <t>Hari Sapkota</t>
  </si>
  <si>
    <t>Ram K Wagle</t>
  </si>
  <si>
    <t>Usha gautam</t>
  </si>
  <si>
    <t>Fujan 9 ( Surendra Nirola)</t>
  </si>
  <si>
    <t>Cash/Check</t>
  </si>
  <si>
    <t>Ashok Khanal</t>
  </si>
  <si>
    <t>Deependra Karki</t>
  </si>
  <si>
    <t>Samir Maharjan</t>
  </si>
  <si>
    <t>Bharat Shrestha</t>
  </si>
  <si>
    <t>P B Pokheral</t>
  </si>
  <si>
    <t>Jhapendra Adhikari</t>
  </si>
  <si>
    <t>Shanka Lamichane</t>
  </si>
  <si>
    <t>Mohan Pahadi</t>
  </si>
  <si>
    <t>Bimal Adhikari</t>
  </si>
  <si>
    <t>Deusi/Bhailo Income</t>
  </si>
  <si>
    <t>Received from Paypal</t>
  </si>
  <si>
    <t>Bank Charge</t>
  </si>
  <si>
    <t>Trasfer to School A/C 2082</t>
  </si>
  <si>
    <t>Trasfer to Mainl A/C 1886</t>
  </si>
  <si>
    <t>Deusi/Bhailo Income 2021</t>
  </si>
  <si>
    <t>Name of Doner</t>
  </si>
  <si>
    <t xml:space="preserve">              Amount</t>
  </si>
  <si>
    <t>Rajan Poudel</t>
  </si>
  <si>
    <t>Nasea</t>
  </si>
  <si>
    <t>Counselor Camp Income /Expenses 2021</t>
  </si>
  <si>
    <t>Counselor Camp ( Donation Received)</t>
  </si>
  <si>
    <t>Name of Donner</t>
  </si>
  <si>
    <t>Dr Chirnijibe Bhattarai ( Donation Covid 19 Vacc. Camp)</t>
  </si>
  <si>
    <t>Cash/Check /Zelle</t>
  </si>
  <si>
    <t>Kulananda Sharma  Donation  Rec. Vacc. Camp( Paypal )</t>
  </si>
  <si>
    <t xml:space="preserve">Covid  19 Vacc. Camp Income </t>
  </si>
  <si>
    <t>Covid 19 Vacc. Camp Expenses</t>
  </si>
  <si>
    <t>Dominos Pizza</t>
  </si>
  <si>
    <t>Particula</t>
  </si>
  <si>
    <t xml:space="preserve">Amount </t>
  </si>
  <si>
    <t>Vacc.Camp Donation Received</t>
  </si>
  <si>
    <t>Donation Rec. ( Yogendra/Prem</t>
  </si>
  <si>
    <t>NCNC Election Nomination Fee  2021</t>
  </si>
  <si>
    <t>Bikash Shakya</t>
  </si>
  <si>
    <t>Ali Dada</t>
  </si>
  <si>
    <t>Ashok Khanel ( Bhailo )</t>
  </si>
  <si>
    <t>Prasesh Sharma</t>
  </si>
  <si>
    <t>Sangat Dahal lthapa</t>
  </si>
  <si>
    <t>Sangat Dahal Thapa</t>
  </si>
  <si>
    <t>NCNC School Reg Fee 2022</t>
  </si>
  <si>
    <t>Name of Parents</t>
  </si>
  <si>
    <t>Reg Fee Income</t>
  </si>
  <si>
    <t>Donation Rec. Bhagabati N</t>
  </si>
  <si>
    <t>Niranjan Karki</t>
  </si>
  <si>
    <t>Bijaya Sharma</t>
  </si>
  <si>
    <t>John Poudel</t>
  </si>
  <si>
    <t>Shiva Sharma</t>
  </si>
  <si>
    <t>Sujata Dhungel</t>
  </si>
  <si>
    <t>Anisha Aryal</t>
  </si>
  <si>
    <t>A/C name</t>
  </si>
  <si>
    <t>Income 2021</t>
  </si>
  <si>
    <t>Expenses 2021</t>
  </si>
  <si>
    <t>C D A/C 4477</t>
  </si>
  <si>
    <t>Bank Balabce</t>
  </si>
  <si>
    <t>Rec. From Paypal</t>
  </si>
  <si>
    <t>Less: Check Issued but not presented for payment</t>
  </si>
  <si>
    <t>up to 30th Nov,2021</t>
  </si>
  <si>
    <t>Details  income up to 30 Nov, 2021</t>
  </si>
  <si>
    <t>Trial Balance 1st Jan to 30 th Nov,2021</t>
  </si>
  <si>
    <t xml:space="preserve">Membership Record  up to 30 Nov,2021 </t>
  </si>
  <si>
    <t>Received from paypal A/C to bank</t>
  </si>
  <si>
    <t>1st Jan2020 to 30 th Nov,2021</t>
  </si>
  <si>
    <t>Income ( up to 30 th Nov, 2021)</t>
  </si>
  <si>
    <t>Expenses (up to 30 th Nov,  2021)</t>
  </si>
  <si>
    <t>Closing Balance up to 30 th Nov,  2021</t>
  </si>
  <si>
    <t>Detail income of Paypal A/C 1st Jan to 30 th Nov, 2021</t>
  </si>
  <si>
    <t>NCNC CASH BOOK 1st Jan 2021 to 30th Nov, 2021</t>
  </si>
  <si>
    <t>Dorendra and Chiranjibi(D/R)</t>
  </si>
  <si>
    <t>Amazon Smile</t>
  </si>
  <si>
    <t>Griffin Printing (Sangalo)</t>
  </si>
  <si>
    <t>Gift Card for school Volunteer</t>
  </si>
  <si>
    <t>Webpad Domain/Hosting</t>
  </si>
  <si>
    <t>Donation Rec. Ishwar Devkota</t>
  </si>
  <si>
    <t>Donation Rec. Nasea &amp; RP</t>
  </si>
  <si>
    <t>Office Depot</t>
  </si>
  <si>
    <t>Election Nomination Fee</t>
  </si>
  <si>
    <t>School Reg Income 2021</t>
  </si>
  <si>
    <t>Babu Subedi</t>
  </si>
  <si>
    <t>Ananapurna Deo</t>
  </si>
  <si>
    <t>NCNC Income and Expense up to 30th November 2021</t>
  </si>
  <si>
    <t>Amozon Smile</t>
  </si>
  <si>
    <t>Donation Covid 19 ( Received From Facebook)</t>
  </si>
  <si>
    <t>Dr Bal K Sharma   Donation ( Nepali Pathasala ) 2082</t>
  </si>
  <si>
    <r>
      <t>St</t>
    </r>
    <r>
      <rPr>
        <b/>
        <sz val="14"/>
        <color theme="1"/>
        <rFont val="Calibri"/>
        <family val="2"/>
        <scheme val="minor"/>
      </rPr>
      <t>ationery/ Supplies Donation</t>
    </r>
    <r>
      <rPr>
        <sz val="14"/>
        <color theme="1"/>
        <rFont val="Calibri"/>
        <family val="2"/>
        <scheme val="minor"/>
      </rPr>
      <t xml:space="preserve"> </t>
    </r>
  </si>
  <si>
    <t>Ishwar Devkota</t>
  </si>
  <si>
    <t>marriot Hotel</t>
  </si>
  <si>
    <t>Lunch Fusion 9</t>
  </si>
  <si>
    <t>Water/Getorate</t>
  </si>
  <si>
    <t>Dr Khadga man Shrestha</t>
  </si>
  <si>
    <t>Bhumishwar Sapkota</t>
  </si>
  <si>
    <t>Januka Poudel Adikari</t>
  </si>
  <si>
    <t>Parbati Timalsina Chaulagain</t>
  </si>
  <si>
    <t>Narayan Luitel</t>
  </si>
  <si>
    <t>Krishna Shrestha (Pooja)</t>
  </si>
  <si>
    <t>Ghanendra Adhikari</t>
  </si>
  <si>
    <t>Rachana Subedi</t>
  </si>
  <si>
    <t>Ram Poudel</t>
  </si>
  <si>
    <t>PayPal</t>
  </si>
  <si>
    <t>Joe Matthews</t>
  </si>
  <si>
    <t>Dr Chiranjibi Bhattarai</t>
  </si>
  <si>
    <t>Krishna Sedai</t>
  </si>
  <si>
    <t>Kamal Kafle</t>
  </si>
  <si>
    <t>Ishwar devkota</t>
  </si>
  <si>
    <t>Chiranjibi Bhattarai</t>
  </si>
  <si>
    <t>Padindra Neupane</t>
  </si>
  <si>
    <t>Siddharth Khadkha</t>
  </si>
  <si>
    <t>Sangalo Expense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</si>
</sst>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216">
    <xf numFmtId="0" fontId="0" fillId="0" borderId="0" xfId="0"/>
    <xf numFmtId="0" fontId="2" fillId="0" borderId="1" xfId="0" applyFont="1" applyBorder="1" applyAlignment="1">
      <alignment horizontal="center"/>
    </xf>
    <xf numFmtId="2" fontId="3" fillId="0" borderId="1" xfId="0" applyNumberFormat="1" applyFont="1" applyBorder="1"/>
    <xf numFmtId="0" fontId="3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2" fontId="0" fillId="0" borderId="1" xfId="0" applyNumberFormat="1" applyBorder="1"/>
    <xf numFmtId="2" fontId="1" fillId="0" borderId="1" xfId="0" applyNumberFormat="1" applyFont="1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6" fillId="0" borderId="0" xfId="0" applyFont="1"/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2" fontId="9" fillId="0" borderId="1" xfId="0" applyNumberFormat="1" applyFont="1" applyBorder="1"/>
    <xf numFmtId="0" fontId="9" fillId="0" borderId="0" xfId="0" applyFont="1"/>
    <xf numFmtId="2" fontId="9" fillId="0" borderId="0" xfId="0" applyNumberFormat="1" applyFont="1"/>
    <xf numFmtId="0" fontId="9" fillId="0" borderId="1" xfId="0" applyFont="1" applyBorder="1"/>
    <xf numFmtId="2" fontId="0" fillId="0" borderId="0" xfId="0" applyNumberFormat="1"/>
    <xf numFmtId="0" fontId="11" fillId="0" borderId="0" xfId="0" applyFont="1"/>
    <xf numFmtId="0" fontId="11" fillId="0" borderId="1" xfId="0" applyFont="1" applyBorder="1" applyAlignment="1">
      <alignment horizontal="center"/>
    </xf>
    <xf numFmtId="0" fontId="11" fillId="0" borderId="1" xfId="0" applyFont="1" applyBorder="1"/>
    <xf numFmtId="2" fontId="11" fillId="0" borderId="1" xfId="0" applyNumberFormat="1" applyFont="1" applyBorder="1"/>
    <xf numFmtId="0" fontId="8" fillId="0" borderId="1" xfId="0" applyFont="1" applyBorder="1" applyAlignment="1">
      <alignment horizontal="center"/>
    </xf>
    <xf numFmtId="2" fontId="8" fillId="0" borderId="1" xfId="0" applyNumberFormat="1" applyFont="1" applyBorder="1"/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2" fontId="11" fillId="0" borderId="0" xfId="0" applyNumberFormat="1" applyFont="1" applyBorder="1"/>
    <xf numFmtId="0" fontId="0" fillId="0" borderId="0" xfId="0" applyBorder="1"/>
    <xf numFmtId="2" fontId="0" fillId="0" borderId="0" xfId="0" applyNumberFormat="1" applyBorder="1"/>
    <xf numFmtId="0" fontId="11" fillId="0" borderId="0" xfId="0" applyFont="1" applyBorder="1" applyAlignment="1">
      <alignment horizontal="left"/>
    </xf>
    <xf numFmtId="2" fontId="8" fillId="0" borderId="0" xfId="0" applyNumberFormat="1" applyFont="1" applyBorder="1"/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2" fontId="1" fillId="0" borderId="0" xfId="0" applyNumberFormat="1" applyFont="1" applyBorder="1"/>
    <xf numFmtId="0" fontId="13" fillId="0" borderId="0" xfId="0" applyFont="1"/>
    <xf numFmtId="0" fontId="14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2" fontId="7" fillId="0" borderId="1" xfId="0" applyNumberFormat="1" applyFont="1" applyBorder="1"/>
    <xf numFmtId="0" fontId="7" fillId="0" borderId="0" xfId="0" applyFont="1"/>
    <xf numFmtId="0" fontId="8" fillId="0" borderId="2" xfId="0" applyFont="1" applyBorder="1" applyAlignment="1">
      <alignment horizontal="center"/>
    </xf>
    <xf numFmtId="14" fontId="11" fillId="0" borderId="1" xfId="0" applyNumberFormat="1" applyFont="1" applyBorder="1"/>
    <xf numFmtId="14" fontId="11" fillId="0" borderId="0" xfId="0" applyNumberFormat="1" applyFont="1" applyBorder="1"/>
    <xf numFmtId="14" fontId="11" fillId="0" borderId="0" xfId="0" applyNumberFormat="1" applyFon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2" fontId="11" fillId="0" borderId="0" xfId="1" applyNumberFormat="1" applyFont="1" applyBorder="1"/>
    <xf numFmtId="16" fontId="11" fillId="0" borderId="0" xfId="0" applyNumberFormat="1" applyFont="1" applyBorder="1" applyAlignment="1">
      <alignment horizontal="center"/>
    </xf>
    <xf numFmtId="2" fontId="12" fillId="0" borderId="0" xfId="0" applyNumberFormat="1" applyFont="1" applyBorder="1"/>
    <xf numFmtId="14" fontId="0" fillId="0" borderId="0" xfId="0" applyNumberFormat="1" applyBorder="1"/>
    <xf numFmtId="0" fontId="16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1" xfId="0" applyFont="1" applyBorder="1"/>
    <xf numFmtId="0" fontId="9" fillId="0" borderId="3" xfId="0" applyFont="1" applyBorder="1"/>
    <xf numFmtId="0" fontId="9" fillId="0" borderId="0" xfId="0" applyFont="1" applyBorder="1" applyAlignment="1">
      <alignment horizontal="center"/>
    </xf>
    <xf numFmtId="2" fontId="9" fillId="0" borderId="0" xfId="0" applyNumberFormat="1" applyFont="1" applyBorder="1"/>
    <xf numFmtId="0" fontId="9" fillId="0" borderId="0" xfId="0" applyFont="1" applyBorder="1"/>
    <xf numFmtId="0" fontId="8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Border="1"/>
    <xf numFmtId="0" fontId="17" fillId="0" borderId="0" xfId="0" applyFont="1"/>
    <xf numFmtId="0" fontId="18" fillId="0" borderId="0" xfId="0" applyFont="1"/>
    <xf numFmtId="0" fontId="19" fillId="0" borderId="0" xfId="0" applyFont="1"/>
    <xf numFmtId="2" fontId="20" fillId="0" borderId="0" xfId="0" applyNumberFormat="1" applyFont="1"/>
    <xf numFmtId="0" fontId="0" fillId="0" borderId="0" xfId="0" applyAlignment="1">
      <alignment vertical="top"/>
    </xf>
    <xf numFmtId="2" fontId="15" fillId="0" borderId="1" xfId="0" applyNumberFormat="1" applyFont="1" applyBorder="1"/>
    <xf numFmtId="2" fontId="11" fillId="0" borderId="0" xfId="0" applyNumberFormat="1" applyFont="1"/>
    <xf numFmtId="0" fontId="9" fillId="0" borderId="9" xfId="0" applyFont="1" applyBorder="1"/>
    <xf numFmtId="0" fontId="9" fillId="0" borderId="4" xfId="0" applyFont="1" applyBorder="1"/>
    <xf numFmtId="0" fontId="9" fillId="0" borderId="7" xfId="0" applyFont="1" applyBorder="1"/>
    <xf numFmtId="2" fontId="9" fillId="0" borderId="7" xfId="0" applyNumberFormat="1" applyFont="1" applyBorder="1"/>
    <xf numFmtId="0" fontId="9" fillId="0" borderId="5" xfId="0" applyFont="1" applyBorder="1"/>
    <xf numFmtId="0" fontId="9" fillId="0" borderId="10" xfId="0" applyFont="1" applyBorder="1"/>
    <xf numFmtId="2" fontId="7" fillId="0" borderId="11" xfId="0" applyNumberFormat="1" applyFont="1" applyBorder="1"/>
    <xf numFmtId="0" fontId="0" fillId="0" borderId="4" xfId="0" applyBorder="1"/>
    <xf numFmtId="0" fontId="0" fillId="0" borderId="7" xfId="0" applyBorder="1"/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7" fillId="0" borderId="4" xfId="0" applyFont="1" applyBorder="1"/>
    <xf numFmtId="2" fontId="7" fillId="0" borderId="2" xfId="0" applyNumberFormat="1" applyFont="1" applyBorder="1"/>
    <xf numFmtId="0" fontId="0" fillId="0" borderId="8" xfId="0" applyBorder="1"/>
    <xf numFmtId="0" fontId="9" fillId="0" borderId="14" xfId="0" applyFont="1" applyBorder="1" applyAlignment="1">
      <alignment horizontal="center"/>
    </xf>
    <xf numFmtId="0" fontId="9" fillId="0" borderId="14" xfId="0" applyFont="1" applyBorder="1"/>
    <xf numFmtId="2" fontId="6" fillId="0" borderId="7" xfId="0" applyNumberFormat="1" applyFont="1" applyBorder="1"/>
    <xf numFmtId="0" fontId="9" fillId="0" borderId="6" xfId="0" applyFont="1" applyBorder="1"/>
    <xf numFmtId="0" fontId="0" fillId="0" borderId="11" xfId="0" applyBorder="1"/>
    <xf numFmtId="0" fontId="0" fillId="0" borderId="2" xfId="0" applyBorder="1"/>
    <xf numFmtId="0" fontId="0" fillId="0" borderId="9" xfId="0" applyBorder="1"/>
    <xf numFmtId="2" fontId="7" fillId="0" borderId="14" xfId="0" applyNumberFormat="1" applyFont="1" applyBorder="1"/>
    <xf numFmtId="2" fontId="6" fillId="0" borderId="14" xfId="0" applyNumberFormat="1" applyFont="1" applyBorder="1"/>
    <xf numFmtId="0" fontId="0" fillId="0" borderId="14" xfId="0" applyBorder="1"/>
    <xf numFmtId="2" fontId="0" fillId="0" borderId="14" xfId="0" applyNumberFormat="1" applyBorder="1"/>
    <xf numFmtId="0" fontId="0" fillId="0" borderId="6" xfId="0" applyBorder="1"/>
    <xf numFmtId="0" fontId="7" fillId="0" borderId="14" xfId="0" applyFont="1" applyBorder="1" applyAlignment="1">
      <alignment horizontal="center"/>
    </xf>
    <xf numFmtId="0" fontId="7" fillId="0" borderId="3" xfId="0" applyFont="1" applyBorder="1"/>
    <xf numFmtId="0" fontId="9" fillId="0" borderId="8" xfId="0" applyFont="1" applyBorder="1"/>
    <xf numFmtId="0" fontId="7" fillId="0" borderId="2" xfId="0" applyFont="1" applyBorder="1"/>
    <xf numFmtId="2" fontId="9" fillId="0" borderId="11" xfId="0" applyNumberFormat="1" applyFont="1" applyBorder="1"/>
    <xf numFmtId="0" fontId="7" fillId="0" borderId="6" xfId="0" applyFont="1" applyBorder="1" applyAlignment="1">
      <alignment horizontal="center"/>
    </xf>
    <xf numFmtId="0" fontId="7" fillId="0" borderId="6" xfId="0" applyFont="1" applyBorder="1"/>
    <xf numFmtId="2" fontId="0" fillId="0" borderId="6" xfId="0" applyNumberFormat="1" applyBorder="1"/>
    <xf numFmtId="0" fontId="7" fillId="0" borderId="12" xfId="0" applyFont="1" applyBorder="1" applyAlignment="1">
      <alignment horizontal="center"/>
    </xf>
    <xf numFmtId="2" fontId="0" fillId="0" borderId="13" xfId="0" applyNumberFormat="1" applyBorder="1"/>
    <xf numFmtId="2" fontId="7" fillId="0" borderId="5" xfId="0" applyNumberFormat="1" applyFont="1" applyBorder="1"/>
    <xf numFmtId="0" fontId="11" fillId="0" borderId="1" xfId="0" applyFont="1" applyBorder="1" applyAlignment="1">
      <alignment horizontal="left"/>
    </xf>
    <xf numFmtId="0" fontId="5" fillId="0" borderId="0" xfId="0" applyFont="1" applyBorder="1"/>
    <xf numFmtId="2" fontId="0" fillId="0" borderId="8" xfId="0" applyNumberFormat="1" applyBorder="1"/>
    <xf numFmtId="14" fontId="11" fillId="0" borderId="1" xfId="0" applyNumberFormat="1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0" fontId="16" fillId="0" borderId="1" xfId="0" applyFont="1" applyBorder="1"/>
    <xf numFmtId="2" fontId="16" fillId="0" borderId="1" xfId="0" applyNumberFormat="1" applyFont="1" applyBorder="1"/>
    <xf numFmtId="0" fontId="23" fillId="0" borderId="1" xfId="0" applyFont="1" applyBorder="1"/>
    <xf numFmtId="2" fontId="11" fillId="0" borderId="1" xfId="0" applyNumberFormat="1" applyFont="1" applyBorder="1" applyAlignment="1">
      <alignment horizontal="right"/>
    </xf>
    <xf numFmtId="0" fontId="9" fillId="0" borderId="1" xfId="0" applyFont="1" applyFill="1" applyBorder="1" applyAlignment="1">
      <alignment horizontal="center"/>
    </xf>
    <xf numFmtId="2" fontId="9" fillId="0" borderId="1" xfId="0" applyNumberFormat="1" applyFont="1" applyFill="1" applyBorder="1"/>
    <xf numFmtId="2" fontId="7" fillId="0" borderId="7" xfId="0" applyNumberFormat="1" applyFont="1" applyBorder="1"/>
    <xf numFmtId="2" fontId="5" fillId="0" borderId="1" xfId="0" applyNumberFormat="1" applyFont="1" applyBorder="1"/>
    <xf numFmtId="0" fontId="5" fillId="0" borderId="1" xfId="0" applyFont="1" applyBorder="1"/>
    <xf numFmtId="2" fontId="22" fillId="0" borderId="1" xfId="0" applyNumberFormat="1" applyFont="1" applyBorder="1"/>
    <xf numFmtId="14" fontId="9" fillId="0" borderId="0" xfId="0" applyNumberFormat="1" applyFont="1" applyBorder="1" applyAlignment="1">
      <alignment horizontal="center"/>
    </xf>
    <xf numFmtId="0" fontId="9" fillId="0" borderId="11" xfId="0" applyFont="1" applyBorder="1"/>
    <xf numFmtId="0" fontId="12" fillId="0" borderId="1" xfId="0" applyFont="1" applyBorder="1"/>
    <xf numFmtId="2" fontId="12" fillId="0" borderId="1" xfId="0" applyNumberFormat="1" applyFont="1" applyBorder="1"/>
    <xf numFmtId="2" fontId="9" fillId="0" borderId="8" xfId="0" applyNumberFormat="1" applyFont="1" applyBorder="1"/>
    <xf numFmtId="0" fontId="9" fillId="0" borderId="9" xfId="0" applyFont="1" applyBorder="1" applyAlignment="1">
      <alignment horizontal="center"/>
    </xf>
    <xf numFmtId="2" fontId="9" fillId="0" borderId="10" xfId="0" applyNumberFormat="1" applyFont="1" applyBorder="1"/>
    <xf numFmtId="0" fontId="11" fillId="0" borderId="1" xfId="0" applyFont="1" applyFill="1" applyBorder="1" applyAlignment="1">
      <alignment horizontal="center"/>
    </xf>
    <xf numFmtId="2" fontId="8" fillId="0" borderId="0" xfId="0" applyNumberFormat="1" applyFont="1"/>
    <xf numFmtId="0" fontId="9" fillId="0" borderId="0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4" fillId="0" borderId="1" xfId="0" applyFont="1" applyBorder="1"/>
    <xf numFmtId="2" fontId="24" fillId="0" borderId="1" xfId="0" applyNumberFormat="1" applyFont="1" applyBorder="1"/>
    <xf numFmtId="0" fontId="24" fillId="0" borderId="1" xfId="0" applyFont="1" applyBorder="1" applyAlignment="1">
      <alignment horizontal="center"/>
    </xf>
    <xf numFmtId="2" fontId="23" fillId="0" borderId="1" xfId="0" applyNumberFormat="1" applyFont="1" applyBorder="1"/>
    <xf numFmtId="0" fontId="11" fillId="0" borderId="4" xfId="0" applyFont="1" applyBorder="1"/>
    <xf numFmtId="0" fontId="0" fillId="0" borderId="1" xfId="0" applyFont="1" applyBorder="1"/>
    <xf numFmtId="2" fontId="0" fillId="0" borderId="1" xfId="0" applyNumberFormat="1" applyFont="1" applyBorder="1"/>
    <xf numFmtId="0" fontId="0" fillId="0" borderId="0" xfId="0" applyFont="1"/>
    <xf numFmtId="0" fontId="9" fillId="0" borderId="1" xfId="0" applyFont="1" applyBorder="1" applyAlignment="1">
      <alignment horizontal="left"/>
    </xf>
    <xf numFmtId="0" fontId="13" fillId="0" borderId="2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6" xfId="0" applyFont="1" applyBorder="1"/>
    <xf numFmtId="0" fontId="13" fillId="0" borderId="1" xfId="0" applyFont="1" applyBorder="1" applyAlignment="1">
      <alignment horizontal="center"/>
    </xf>
    <xf numFmtId="0" fontId="9" fillId="0" borderId="14" xfId="0" applyFont="1" applyFill="1" applyBorder="1"/>
    <xf numFmtId="0" fontId="13" fillId="0" borderId="3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2" fontId="9" fillId="0" borderId="1" xfId="0" applyNumberFormat="1" applyFont="1" applyBorder="1" applyAlignment="1">
      <alignment horizontal="right"/>
    </xf>
    <xf numFmtId="164" fontId="9" fillId="0" borderId="1" xfId="0" applyNumberFormat="1" applyFont="1" applyBorder="1"/>
    <xf numFmtId="164" fontId="7" fillId="0" borderId="1" xfId="0" applyNumberFormat="1" applyFont="1" applyBorder="1"/>
    <xf numFmtId="2" fontId="6" fillId="0" borderId="0" xfId="0" applyNumberFormat="1" applyFont="1"/>
    <xf numFmtId="2" fontId="7" fillId="0" borderId="0" xfId="0" applyNumberFormat="1" applyFont="1"/>
    <xf numFmtId="2" fontId="0" fillId="0" borderId="7" xfId="0" applyNumberFormat="1" applyBorder="1"/>
    <xf numFmtId="2" fontId="25" fillId="2" borderId="1" xfId="0" applyNumberFormat="1" applyFont="1" applyFill="1" applyBorder="1"/>
    <xf numFmtId="2" fontId="0" fillId="2" borderId="1" xfId="0" applyNumberFormat="1" applyFont="1" applyFill="1" applyBorder="1"/>
    <xf numFmtId="0" fontId="7" fillId="0" borderId="1" xfId="0" applyFont="1" applyBorder="1"/>
    <xf numFmtId="2" fontId="11" fillId="0" borderId="0" xfId="0" applyNumberFormat="1" applyFont="1" applyBorder="1" applyAlignment="1">
      <alignment horizontal="right"/>
    </xf>
    <xf numFmtId="0" fontId="7" fillId="0" borderId="3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12" xfId="0" applyFont="1" applyBorder="1"/>
    <xf numFmtId="0" fontId="7" fillId="0" borderId="13" xfId="0" applyFont="1" applyBorder="1"/>
    <xf numFmtId="0" fontId="7" fillId="0" borderId="5" xfId="0" applyFont="1" applyBorder="1"/>
    <xf numFmtId="0" fontId="7" fillId="0" borderId="10" xfId="0" applyFont="1" applyBorder="1"/>
    <xf numFmtId="2" fontId="9" fillId="0" borderId="4" xfId="0" applyNumberFormat="1" applyFont="1" applyFill="1" applyBorder="1"/>
    <xf numFmtId="0" fontId="9" fillId="0" borderId="4" xfId="0" applyFont="1" applyFill="1" applyBorder="1"/>
    <xf numFmtId="0" fontId="11" fillId="0" borderId="1" xfId="0" applyFont="1" applyFill="1" applyBorder="1"/>
    <xf numFmtId="2" fontId="11" fillId="2" borderId="1" xfId="0" applyNumberFormat="1" applyFont="1" applyFill="1" applyBorder="1"/>
    <xf numFmtId="2" fontId="15" fillId="0" borderId="0" xfId="0" applyNumberFormat="1" applyFont="1" applyBorder="1"/>
    <xf numFmtId="2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/>
    <xf numFmtId="0" fontId="0" fillId="0" borderId="0" xfId="0" applyAlignment="1">
      <alignment horizontal="center"/>
    </xf>
    <xf numFmtId="2" fontId="5" fillId="2" borderId="1" xfId="0" applyNumberFormat="1" applyFont="1" applyFill="1" applyBorder="1"/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  <xf numFmtId="14" fontId="0" fillId="2" borderId="1" xfId="0" applyNumberFormat="1" applyFont="1" applyFill="1" applyBorder="1"/>
    <xf numFmtId="2" fontId="9" fillId="2" borderId="7" xfId="0" applyNumberFormat="1" applyFont="1" applyFill="1" applyBorder="1"/>
    <xf numFmtId="0" fontId="11" fillId="0" borderId="0" xfId="0" applyFont="1" applyFill="1" applyBorder="1"/>
    <xf numFmtId="2" fontId="11" fillId="0" borderId="0" xfId="0" applyNumberFormat="1" applyFont="1" applyFill="1" applyBorder="1"/>
    <xf numFmtId="0" fontId="7" fillId="0" borderId="0" xfId="0" applyFont="1" applyBorder="1"/>
    <xf numFmtId="0" fontId="26" fillId="0" borderId="1" xfId="0" applyFont="1" applyBorder="1" applyAlignment="1">
      <alignment horizontal="center"/>
    </xf>
    <xf numFmtId="0" fontId="26" fillId="0" borderId="1" xfId="0" applyFont="1" applyBorder="1"/>
    <xf numFmtId="2" fontId="26" fillId="0" borderId="1" xfId="0" applyNumberFormat="1" applyFont="1" applyBorder="1" applyAlignment="1">
      <alignment horizontal="right"/>
    </xf>
    <xf numFmtId="2" fontId="26" fillId="0" borderId="1" xfId="0" applyNumberFormat="1" applyFont="1" applyBorder="1"/>
    <xf numFmtId="2" fontId="26" fillId="0" borderId="1" xfId="0" applyNumberFormat="1" applyFont="1" applyFill="1" applyBorder="1"/>
    <xf numFmtId="0" fontId="26" fillId="0" borderId="1" xfId="0" applyFont="1" applyFill="1" applyBorder="1"/>
    <xf numFmtId="2" fontId="15" fillId="0" borderId="1" xfId="0" applyNumberFormat="1" applyFont="1" applyBorder="1" applyAlignment="1">
      <alignment horizontal="right"/>
    </xf>
    <xf numFmtId="2" fontId="15" fillId="0" borderId="1" xfId="0" applyNumberFormat="1" applyFont="1" applyFill="1" applyBorder="1"/>
    <xf numFmtId="0" fontId="26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14" fillId="0" borderId="0" xfId="0" applyFont="1" applyFill="1" applyBorder="1"/>
    <xf numFmtId="0" fontId="9" fillId="0" borderId="0" xfId="0" applyFont="1" applyFill="1" applyBorder="1"/>
    <xf numFmtId="2" fontId="0" fillId="0" borderId="0" xfId="0" applyNumberFormat="1" applyFill="1" applyBorder="1"/>
    <xf numFmtId="14" fontId="0" fillId="2" borderId="1" xfId="0" applyNumberFormat="1" applyFont="1" applyFill="1" applyBorder="1" applyAlignment="1">
      <alignment horizontal="center"/>
    </xf>
    <xf numFmtId="2" fontId="0" fillId="2" borderId="0" xfId="0" applyNumberFormat="1" applyFont="1" applyFill="1"/>
    <xf numFmtId="16" fontId="0" fillId="2" borderId="1" xfId="0" applyNumberFormat="1" applyFont="1" applyFill="1" applyBorder="1" applyAlignment="1">
      <alignment horizontal="center"/>
    </xf>
    <xf numFmtId="0" fontId="1" fillId="2" borderId="1" xfId="0" applyFont="1" applyFill="1" applyBorder="1"/>
    <xf numFmtId="2" fontId="1" fillId="2" borderId="1" xfId="0" applyNumberFormat="1" applyFont="1" applyFill="1" applyBorder="1"/>
    <xf numFmtId="0" fontId="0" fillId="2" borderId="14" xfId="0" applyFont="1" applyFill="1" applyBorder="1" applyAlignment="1">
      <alignment horizontal="center"/>
    </xf>
    <xf numFmtId="0" fontId="11" fillId="0" borderId="1" xfId="0" applyFont="1" applyBorder="1" applyAlignment="1">
      <alignment horizontal="right"/>
    </xf>
    <xf numFmtId="0" fontId="11" fillId="2" borderId="1" xfId="0" applyFont="1" applyFill="1" applyBorder="1"/>
    <xf numFmtId="0" fontId="27" fillId="0" borderId="0" xfId="0" applyFont="1" applyBorder="1"/>
    <xf numFmtId="2" fontId="15" fillId="0" borderId="0" xfId="0" applyNumberFormat="1" applyFont="1" applyFill="1" applyBorder="1"/>
    <xf numFmtId="2" fontId="26" fillId="0" borderId="0" xfId="0" applyNumberFormat="1" applyFont="1" applyFill="1" applyBorder="1"/>
    <xf numFmtId="0" fontId="15" fillId="0" borderId="1" xfId="0" applyFont="1" applyFill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2" fontId="9" fillId="0" borderId="0" xfId="0" applyNumberFormat="1" applyFont="1" applyAlignment="1">
      <alignment horizontal="right"/>
    </xf>
    <xf numFmtId="0" fontId="11" fillId="2" borderId="1" xfId="0" applyFont="1" applyFill="1" applyBorder="1" applyAlignment="1">
      <alignment horizontal="center"/>
    </xf>
    <xf numFmtId="14" fontId="11" fillId="2" borderId="1" xfId="0" applyNumberFormat="1" applyFont="1" applyFill="1" applyBorder="1"/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9" fillId="0" borderId="0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85724</xdr:rowOff>
    </xdr:from>
    <xdr:to>
      <xdr:col>7</xdr:col>
      <xdr:colOff>76200</xdr:colOff>
      <xdr:row>12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2C45BA-9D32-4FCF-B580-A7EA364933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7" t="5587" r="29544" b="71118"/>
        <a:stretch/>
      </xdr:blipFill>
      <xdr:spPr>
        <a:xfrm>
          <a:off x="57150" y="85724"/>
          <a:ext cx="4286250" cy="2343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38100</xdr:rowOff>
    </xdr:from>
    <xdr:to>
      <xdr:col>10</xdr:col>
      <xdr:colOff>247650</xdr:colOff>
      <xdr:row>60</xdr:row>
      <xdr:rowOff>85726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B09F6C-F706-4F90-AC64-EA0B58BD9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5" t="7671" r="4924" b="4735"/>
        <a:stretch/>
      </xdr:blipFill>
      <xdr:spPr>
        <a:xfrm>
          <a:off x="0" y="2705100"/>
          <a:ext cx="6343650" cy="88106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A5454-8DE0-4910-82C0-6CFF01D80291}">
  <dimension ref="A1:M95"/>
  <sheetViews>
    <sheetView tabSelected="1" workbookViewId="0">
      <selection sqref="A1:L1"/>
    </sheetView>
  </sheetViews>
  <sheetFormatPr defaultRowHeight="15" x14ac:dyDescent="0.25"/>
  <cols>
    <col min="1" max="1" width="10.28515625" customWidth="1"/>
    <col min="2" max="2" width="10.7109375" customWidth="1"/>
    <col min="3" max="3" width="11.5703125" customWidth="1"/>
    <col min="4" max="4" width="10" customWidth="1"/>
    <col min="5" max="5" width="29.28515625" bestFit="1" customWidth="1"/>
    <col min="6" max="6" width="4.7109375" customWidth="1"/>
    <col min="7" max="7" width="10.7109375" customWidth="1"/>
    <col min="8" max="8" width="6.42578125" customWidth="1"/>
    <col min="9" max="9" width="11.140625" customWidth="1"/>
    <col min="10" max="10" width="12.28515625" customWidth="1"/>
    <col min="11" max="11" width="11" customWidth="1"/>
    <col min="12" max="12" width="10.42578125" customWidth="1"/>
    <col min="13" max="13" width="12.5703125" bestFit="1" customWidth="1"/>
  </cols>
  <sheetData>
    <row r="1" spans="1:12" x14ac:dyDescent="0.25">
      <c r="A1" s="214" t="s">
        <v>335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</row>
    <row r="2" spans="1:12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1</v>
      </c>
      <c r="J2" s="1" t="s">
        <v>2</v>
      </c>
      <c r="K2" s="1" t="s">
        <v>3</v>
      </c>
      <c r="L2" s="1" t="s">
        <v>4</v>
      </c>
    </row>
    <row r="3" spans="1:12" x14ac:dyDescent="0.25">
      <c r="A3" s="2">
        <v>78128.39</v>
      </c>
      <c r="B3" s="2">
        <v>20938.61</v>
      </c>
      <c r="C3" s="2">
        <v>2645.4</v>
      </c>
      <c r="D3" s="2">
        <v>14266.75</v>
      </c>
      <c r="E3" s="3" t="s">
        <v>9</v>
      </c>
      <c r="F3" s="3"/>
      <c r="G3" s="3"/>
      <c r="H3" s="3"/>
      <c r="I3" s="3"/>
      <c r="J3" s="3"/>
      <c r="K3" s="3"/>
      <c r="L3" s="3"/>
    </row>
    <row r="4" spans="1:12" x14ac:dyDescent="0.25">
      <c r="A4" s="7"/>
      <c r="B4" s="7">
        <v>385</v>
      </c>
      <c r="C4" s="4"/>
      <c r="D4" s="4"/>
      <c r="E4" s="4" t="s">
        <v>15</v>
      </c>
      <c r="F4" s="5">
        <v>1</v>
      </c>
      <c r="G4" s="6">
        <v>44200</v>
      </c>
      <c r="H4" s="5" t="s">
        <v>214</v>
      </c>
      <c r="I4" s="4"/>
      <c r="J4" s="4"/>
      <c r="K4" s="4"/>
      <c r="L4" s="4"/>
    </row>
    <row r="5" spans="1:12" x14ac:dyDescent="0.25">
      <c r="A5" s="7">
        <v>1050</v>
      </c>
      <c r="B5" s="7"/>
      <c r="C5" s="4"/>
      <c r="D5" s="4"/>
      <c r="E5" s="4" t="s">
        <v>10</v>
      </c>
      <c r="F5" s="5">
        <v>2</v>
      </c>
      <c r="G5" s="6">
        <v>44200</v>
      </c>
      <c r="H5" s="5" t="s">
        <v>133</v>
      </c>
      <c r="I5" s="4"/>
      <c r="J5" s="4"/>
      <c r="K5" s="4"/>
      <c r="L5" s="4"/>
    </row>
    <row r="6" spans="1:12" x14ac:dyDescent="0.25">
      <c r="A6" s="7"/>
      <c r="B6" s="7"/>
      <c r="C6" s="175"/>
      <c r="D6" s="175"/>
      <c r="E6" s="175" t="s">
        <v>12</v>
      </c>
      <c r="F6" s="176">
        <v>3</v>
      </c>
      <c r="G6" s="195">
        <v>44203</v>
      </c>
      <c r="H6" s="176"/>
      <c r="I6" s="175"/>
      <c r="J6" s="175">
        <v>14.99</v>
      </c>
      <c r="K6" s="175"/>
      <c r="L6" s="4"/>
    </row>
    <row r="7" spans="1:12" x14ac:dyDescent="0.25">
      <c r="A7" s="7"/>
      <c r="B7" s="7"/>
      <c r="C7" s="175"/>
      <c r="D7" s="175"/>
      <c r="E7" s="175" t="s">
        <v>14</v>
      </c>
      <c r="F7" s="176">
        <v>4</v>
      </c>
      <c r="G7" s="195">
        <v>44204</v>
      </c>
      <c r="H7" s="176">
        <v>1083</v>
      </c>
      <c r="I7" s="175"/>
      <c r="J7" s="175">
        <v>203.61</v>
      </c>
      <c r="K7" s="175"/>
      <c r="L7" s="4"/>
    </row>
    <row r="8" spans="1:12" x14ac:dyDescent="0.25">
      <c r="A8" s="7"/>
      <c r="B8" s="7"/>
      <c r="C8" s="175"/>
      <c r="D8" s="175"/>
      <c r="E8" s="175" t="s">
        <v>12</v>
      </c>
      <c r="F8" s="176">
        <v>5</v>
      </c>
      <c r="G8" s="195">
        <v>44211</v>
      </c>
      <c r="H8" s="176" t="s">
        <v>13</v>
      </c>
      <c r="I8" s="175"/>
      <c r="J8" s="175">
        <v>88.97</v>
      </c>
      <c r="K8" s="175"/>
      <c r="L8" s="4"/>
    </row>
    <row r="9" spans="1:12" x14ac:dyDescent="0.25">
      <c r="A9" s="7">
        <v>175</v>
      </c>
      <c r="B9" s="7"/>
      <c r="C9" s="175"/>
      <c r="D9" s="175"/>
      <c r="E9" s="175" t="s">
        <v>10</v>
      </c>
      <c r="F9" s="176">
        <v>6</v>
      </c>
      <c r="G9" s="195">
        <v>44217</v>
      </c>
      <c r="H9" s="176" t="s">
        <v>133</v>
      </c>
      <c r="I9" s="175"/>
      <c r="J9" s="175"/>
      <c r="K9" s="175"/>
      <c r="L9" s="4"/>
    </row>
    <row r="10" spans="1:12" x14ac:dyDescent="0.25">
      <c r="A10" s="7"/>
      <c r="B10" s="7">
        <v>1100</v>
      </c>
      <c r="C10" s="175"/>
      <c r="D10" s="175"/>
      <c r="E10" s="175" t="s">
        <v>11</v>
      </c>
      <c r="F10" s="176">
        <v>7</v>
      </c>
      <c r="G10" s="195">
        <v>44217</v>
      </c>
      <c r="H10" s="176"/>
      <c r="I10" s="175"/>
      <c r="J10" s="175"/>
      <c r="K10" s="175"/>
      <c r="L10" s="4"/>
    </row>
    <row r="11" spans="1:12" x14ac:dyDescent="0.25">
      <c r="A11" s="7"/>
      <c r="B11" s="4"/>
      <c r="C11" s="175"/>
      <c r="D11" s="175"/>
      <c r="E11" s="175" t="s">
        <v>64</v>
      </c>
      <c r="F11" s="176">
        <v>8</v>
      </c>
      <c r="G11" s="177">
        <v>44226</v>
      </c>
      <c r="H11" s="176">
        <v>1082</v>
      </c>
      <c r="I11" s="175"/>
      <c r="J11" s="175">
        <v>45.03</v>
      </c>
      <c r="K11" s="175"/>
      <c r="L11" s="4"/>
    </row>
    <row r="12" spans="1:12" x14ac:dyDescent="0.25">
      <c r="A12" s="4"/>
      <c r="B12" s="7">
        <v>25</v>
      </c>
      <c r="C12" s="175"/>
      <c r="D12" s="175"/>
      <c r="E12" s="175" t="s">
        <v>15</v>
      </c>
      <c r="F12" s="176">
        <v>9</v>
      </c>
      <c r="G12" s="177">
        <v>44255</v>
      </c>
      <c r="H12" s="175" t="s">
        <v>214</v>
      </c>
      <c r="I12" s="175"/>
      <c r="J12" s="175"/>
      <c r="K12" s="175"/>
      <c r="L12" s="4"/>
    </row>
    <row r="13" spans="1:12" x14ac:dyDescent="0.25">
      <c r="A13" s="7">
        <v>175</v>
      </c>
      <c r="B13" s="4"/>
      <c r="C13" s="175"/>
      <c r="D13" s="175"/>
      <c r="E13" s="175" t="s">
        <v>10</v>
      </c>
      <c r="F13" s="176">
        <v>10</v>
      </c>
      <c r="G13" s="177">
        <v>44255</v>
      </c>
      <c r="H13" s="175" t="s">
        <v>133</v>
      </c>
      <c r="I13" s="175"/>
      <c r="J13" s="175"/>
      <c r="K13" s="175"/>
      <c r="L13" s="4"/>
    </row>
    <row r="14" spans="1:12" x14ac:dyDescent="0.25">
      <c r="A14" s="7">
        <v>500</v>
      </c>
      <c r="B14" s="4"/>
      <c r="C14" s="175"/>
      <c r="D14" s="175"/>
      <c r="E14" s="175" t="s">
        <v>68</v>
      </c>
      <c r="F14" s="176">
        <v>11</v>
      </c>
      <c r="G14" s="177">
        <v>44255</v>
      </c>
      <c r="H14" s="175" t="s">
        <v>133</v>
      </c>
      <c r="I14" s="175"/>
      <c r="J14" s="175"/>
      <c r="K14" s="175"/>
      <c r="L14" s="4"/>
    </row>
    <row r="15" spans="1:12" x14ac:dyDescent="0.25">
      <c r="A15" s="4"/>
      <c r="B15" s="4"/>
      <c r="C15" s="175"/>
      <c r="D15" s="175"/>
      <c r="E15" s="175" t="s">
        <v>12</v>
      </c>
      <c r="F15" s="176">
        <v>12</v>
      </c>
      <c r="G15" s="177">
        <v>44255</v>
      </c>
      <c r="H15" s="176" t="s">
        <v>74</v>
      </c>
      <c r="I15" s="175"/>
      <c r="J15" s="175">
        <v>134.91</v>
      </c>
      <c r="K15" s="175"/>
      <c r="L15" s="4"/>
    </row>
    <row r="16" spans="1:12" x14ac:dyDescent="0.25">
      <c r="A16" s="7">
        <v>350</v>
      </c>
      <c r="B16" s="4"/>
      <c r="C16" s="175"/>
      <c r="D16" s="175"/>
      <c r="E16" s="175" t="s">
        <v>88</v>
      </c>
      <c r="F16" s="176">
        <v>13</v>
      </c>
      <c r="G16" s="195">
        <v>44298</v>
      </c>
      <c r="H16" s="176" t="s">
        <v>133</v>
      </c>
      <c r="I16" s="175"/>
      <c r="J16" s="175"/>
      <c r="K16" s="175"/>
      <c r="L16" s="4"/>
    </row>
    <row r="17" spans="1:12" x14ac:dyDescent="0.25">
      <c r="A17" s="4"/>
      <c r="B17" s="4"/>
      <c r="C17" s="175"/>
      <c r="D17" s="175"/>
      <c r="E17" s="175" t="s">
        <v>89</v>
      </c>
      <c r="F17" s="176">
        <v>14</v>
      </c>
      <c r="G17" s="195">
        <v>44299</v>
      </c>
      <c r="H17" s="176" t="s">
        <v>13</v>
      </c>
      <c r="I17" s="175">
        <v>23.55</v>
      </c>
      <c r="J17" s="175"/>
      <c r="K17" s="175"/>
      <c r="L17" s="4"/>
    </row>
    <row r="18" spans="1:12" x14ac:dyDescent="0.25">
      <c r="A18" s="4"/>
      <c r="B18" s="4"/>
      <c r="C18" s="175"/>
      <c r="D18" s="175"/>
      <c r="E18" s="175" t="s">
        <v>94</v>
      </c>
      <c r="F18" s="176">
        <v>15</v>
      </c>
      <c r="G18" s="195">
        <v>44299</v>
      </c>
      <c r="H18" s="176" t="s">
        <v>13</v>
      </c>
      <c r="I18" s="157">
        <v>100</v>
      </c>
      <c r="J18" s="196"/>
      <c r="K18" s="175"/>
      <c r="L18" s="4"/>
    </row>
    <row r="19" spans="1:12" x14ac:dyDescent="0.25">
      <c r="A19" s="4"/>
      <c r="B19" s="4"/>
      <c r="C19" s="175"/>
      <c r="D19" s="175"/>
      <c r="E19" s="175" t="s">
        <v>12</v>
      </c>
      <c r="F19" s="176">
        <v>16</v>
      </c>
      <c r="G19" s="195">
        <v>44299</v>
      </c>
      <c r="H19" s="176" t="s">
        <v>74</v>
      </c>
      <c r="I19" s="175"/>
      <c r="J19" s="157">
        <v>134.91</v>
      </c>
      <c r="K19" s="175"/>
      <c r="L19" s="4"/>
    </row>
    <row r="20" spans="1:12" x14ac:dyDescent="0.25">
      <c r="A20" s="4"/>
      <c r="B20" s="4"/>
      <c r="C20" s="175"/>
      <c r="D20" s="175"/>
      <c r="E20" s="175" t="s">
        <v>12</v>
      </c>
      <c r="F20" s="176">
        <v>17</v>
      </c>
      <c r="G20" s="195">
        <v>44302</v>
      </c>
      <c r="H20" s="176" t="s">
        <v>13</v>
      </c>
      <c r="I20" s="157"/>
      <c r="J20" s="157">
        <v>134.91</v>
      </c>
      <c r="K20" s="175"/>
      <c r="L20" s="4"/>
    </row>
    <row r="21" spans="1:12" x14ac:dyDescent="0.25">
      <c r="A21" s="4"/>
      <c r="B21" s="4"/>
      <c r="C21" s="175"/>
      <c r="D21" s="175"/>
      <c r="E21" s="175" t="s">
        <v>64</v>
      </c>
      <c r="F21" s="176">
        <v>18</v>
      </c>
      <c r="G21" s="177">
        <v>44302</v>
      </c>
      <c r="H21" s="176">
        <v>1084</v>
      </c>
      <c r="I21" s="175"/>
      <c r="J21" s="175">
        <v>15.48</v>
      </c>
      <c r="K21" s="175"/>
      <c r="L21" s="4"/>
    </row>
    <row r="22" spans="1:12" x14ac:dyDescent="0.25">
      <c r="A22" s="4"/>
      <c r="B22" s="4"/>
      <c r="C22" s="175"/>
      <c r="D22" s="175"/>
      <c r="E22" s="175" t="s">
        <v>90</v>
      </c>
      <c r="F22" s="176">
        <v>19</v>
      </c>
      <c r="G22" s="197">
        <v>44302</v>
      </c>
      <c r="H22" s="176">
        <v>2623</v>
      </c>
      <c r="I22" s="175">
        <v>23.55</v>
      </c>
      <c r="J22" s="175"/>
      <c r="K22" s="175"/>
      <c r="L22" s="4"/>
    </row>
    <row r="23" spans="1:12" x14ac:dyDescent="0.25">
      <c r="A23" s="4"/>
      <c r="B23" s="4"/>
      <c r="C23" s="175"/>
      <c r="D23" s="175"/>
      <c r="E23" s="175" t="s">
        <v>91</v>
      </c>
      <c r="F23" s="176">
        <v>20</v>
      </c>
      <c r="G23" s="195">
        <v>44302</v>
      </c>
      <c r="H23" s="176">
        <v>2624</v>
      </c>
      <c r="I23" s="175">
        <v>72.98</v>
      </c>
      <c r="J23" s="175"/>
      <c r="K23" s="175"/>
      <c r="L23" s="4"/>
    </row>
    <row r="24" spans="1:12" x14ac:dyDescent="0.25">
      <c r="A24" s="4"/>
      <c r="B24" s="4"/>
      <c r="C24" s="175"/>
      <c r="D24" s="175"/>
      <c r="E24" s="175" t="s">
        <v>92</v>
      </c>
      <c r="F24" s="176">
        <v>21</v>
      </c>
      <c r="G24" s="177">
        <v>44307</v>
      </c>
      <c r="H24" s="176" t="s">
        <v>74</v>
      </c>
      <c r="I24" s="175">
        <v>39.74</v>
      </c>
      <c r="J24" s="175"/>
      <c r="K24" s="175"/>
      <c r="L24" s="4"/>
    </row>
    <row r="25" spans="1:12" x14ac:dyDescent="0.25">
      <c r="A25" s="4"/>
      <c r="B25" s="4"/>
      <c r="C25" s="175"/>
      <c r="D25" s="175"/>
      <c r="E25" s="175" t="s">
        <v>94</v>
      </c>
      <c r="F25" s="176">
        <v>22</v>
      </c>
      <c r="G25" s="177">
        <v>44308</v>
      </c>
      <c r="H25" s="176" t="s">
        <v>13</v>
      </c>
      <c r="I25" s="157">
        <v>100</v>
      </c>
      <c r="J25" s="175"/>
      <c r="K25" s="175"/>
      <c r="L25" s="4"/>
    </row>
    <row r="26" spans="1:12" x14ac:dyDescent="0.25">
      <c r="A26" s="7">
        <v>175</v>
      </c>
      <c r="B26" s="4"/>
      <c r="C26" s="175"/>
      <c r="D26" s="175"/>
      <c r="E26" s="175" t="s">
        <v>47</v>
      </c>
      <c r="F26" s="176">
        <v>23</v>
      </c>
      <c r="G26" s="195">
        <v>44321</v>
      </c>
      <c r="H26" s="176"/>
      <c r="I26" s="175"/>
      <c r="J26" s="175"/>
      <c r="K26" s="175"/>
      <c r="L26" s="4"/>
    </row>
    <row r="27" spans="1:12" x14ac:dyDescent="0.25">
      <c r="A27" s="4"/>
      <c r="B27" s="4"/>
      <c r="C27" s="175"/>
      <c r="D27" s="175"/>
      <c r="E27" s="175" t="s">
        <v>95</v>
      </c>
      <c r="F27" s="176" t="s">
        <v>119</v>
      </c>
      <c r="G27" s="195">
        <v>44321</v>
      </c>
      <c r="H27" s="176" t="s">
        <v>13</v>
      </c>
      <c r="I27" s="175">
        <v>69.19</v>
      </c>
      <c r="J27" s="175"/>
      <c r="K27" s="175"/>
      <c r="L27" s="4"/>
    </row>
    <row r="28" spans="1:12" x14ac:dyDescent="0.25">
      <c r="A28" s="4"/>
      <c r="B28" s="4"/>
      <c r="C28" s="175"/>
      <c r="D28" s="175"/>
      <c r="E28" s="175" t="s">
        <v>105</v>
      </c>
      <c r="F28" s="176" t="s">
        <v>120</v>
      </c>
      <c r="G28" s="195">
        <v>44323</v>
      </c>
      <c r="H28" s="176" t="s">
        <v>13</v>
      </c>
      <c r="I28" s="157">
        <v>12</v>
      </c>
      <c r="J28" s="175"/>
      <c r="K28" s="175"/>
      <c r="L28" s="4"/>
    </row>
    <row r="29" spans="1:12" x14ac:dyDescent="0.25">
      <c r="A29" s="7">
        <v>200</v>
      </c>
      <c r="B29" s="4"/>
      <c r="C29" s="175"/>
      <c r="D29" s="175"/>
      <c r="E29" s="175" t="s">
        <v>336</v>
      </c>
      <c r="F29" s="176">
        <v>25</v>
      </c>
      <c r="G29" s="195">
        <v>44323</v>
      </c>
      <c r="H29" s="175" t="s">
        <v>214</v>
      </c>
      <c r="I29" s="175"/>
      <c r="J29" s="175"/>
      <c r="K29" s="175"/>
      <c r="L29" s="4"/>
    </row>
    <row r="30" spans="1:12" x14ac:dyDescent="0.25">
      <c r="A30" s="7">
        <v>100</v>
      </c>
      <c r="B30" s="4"/>
      <c r="C30" s="175"/>
      <c r="D30" s="175"/>
      <c r="E30" s="175" t="s">
        <v>104</v>
      </c>
      <c r="F30" s="176">
        <v>26</v>
      </c>
      <c r="G30" s="195">
        <v>44340</v>
      </c>
      <c r="H30" s="175" t="s">
        <v>133</v>
      </c>
      <c r="I30" s="175"/>
      <c r="J30" s="175"/>
      <c r="K30" s="175"/>
      <c r="L30" s="4"/>
    </row>
    <row r="31" spans="1:12" x14ac:dyDescent="0.25">
      <c r="A31" s="4"/>
      <c r="B31" s="4"/>
      <c r="C31" s="175"/>
      <c r="D31" s="175"/>
      <c r="E31" s="175" t="s">
        <v>12</v>
      </c>
      <c r="F31" s="176">
        <v>27</v>
      </c>
      <c r="G31" s="195">
        <v>44366</v>
      </c>
      <c r="H31" s="176" t="s">
        <v>13</v>
      </c>
      <c r="I31" s="175"/>
      <c r="J31" s="175">
        <f>134.91+134.91</f>
        <v>269.82</v>
      </c>
      <c r="K31" s="175"/>
      <c r="L31" s="4"/>
    </row>
    <row r="32" spans="1:12" x14ac:dyDescent="0.25">
      <c r="A32" s="114">
        <v>5.19</v>
      </c>
      <c r="B32" s="112"/>
      <c r="C32" s="198"/>
      <c r="D32" s="198"/>
      <c r="E32" s="175" t="s">
        <v>337</v>
      </c>
      <c r="F32" s="176">
        <v>28</v>
      </c>
      <c r="G32" s="177">
        <v>44367</v>
      </c>
      <c r="H32" s="198"/>
      <c r="I32" s="199"/>
      <c r="J32" s="175"/>
      <c r="K32" s="175"/>
      <c r="L32" s="4"/>
    </row>
    <row r="33" spans="1:12" x14ac:dyDescent="0.25">
      <c r="A33" s="136"/>
      <c r="B33" s="114"/>
      <c r="C33" s="175"/>
      <c r="D33" s="175"/>
      <c r="E33" s="175" t="s">
        <v>117</v>
      </c>
      <c r="F33" s="176">
        <v>29</v>
      </c>
      <c r="G33" s="177">
        <v>44368</v>
      </c>
      <c r="H33" s="176" t="s">
        <v>121</v>
      </c>
      <c r="I33" s="157">
        <v>10173</v>
      </c>
      <c r="J33" s="175"/>
      <c r="K33" s="175"/>
      <c r="L33" s="4"/>
    </row>
    <row r="34" spans="1:12" x14ac:dyDescent="0.25">
      <c r="A34" s="136">
        <v>175</v>
      </c>
      <c r="B34" s="114"/>
      <c r="C34" s="175"/>
      <c r="D34" s="175"/>
      <c r="E34" s="175" t="s">
        <v>10</v>
      </c>
      <c r="F34" s="176">
        <v>30</v>
      </c>
      <c r="G34" s="177">
        <v>44401</v>
      </c>
      <c r="H34" s="175" t="s">
        <v>133</v>
      </c>
      <c r="I34" s="175"/>
      <c r="J34" s="175"/>
      <c r="K34" s="175"/>
      <c r="L34" s="4"/>
    </row>
    <row r="35" spans="1:12" x14ac:dyDescent="0.25">
      <c r="A35" s="136">
        <v>10274</v>
      </c>
      <c r="B35" s="114"/>
      <c r="C35" s="175"/>
      <c r="D35" s="175"/>
      <c r="E35" s="175" t="s">
        <v>118</v>
      </c>
      <c r="F35" s="176">
        <v>31</v>
      </c>
      <c r="G35" s="177">
        <v>44401</v>
      </c>
      <c r="H35" s="175"/>
      <c r="I35" s="175"/>
      <c r="J35" s="175"/>
      <c r="K35" s="175"/>
      <c r="L35" s="4"/>
    </row>
    <row r="36" spans="1:12" x14ac:dyDescent="0.25">
      <c r="A36" s="4"/>
      <c r="B36" s="119"/>
      <c r="C36" s="175"/>
      <c r="D36" s="175"/>
      <c r="E36" s="175" t="s">
        <v>12</v>
      </c>
      <c r="F36" s="176">
        <v>32</v>
      </c>
      <c r="G36" s="177">
        <v>44403</v>
      </c>
      <c r="H36" s="176" t="s">
        <v>13</v>
      </c>
      <c r="I36" s="175"/>
      <c r="J36" s="175">
        <v>134.91</v>
      </c>
      <c r="K36" s="175"/>
      <c r="L36" s="4"/>
    </row>
    <row r="37" spans="1:12" x14ac:dyDescent="0.25">
      <c r="A37" s="4"/>
      <c r="B37" s="4"/>
      <c r="C37" s="175"/>
      <c r="D37" s="175"/>
      <c r="E37" s="175" t="s">
        <v>109</v>
      </c>
      <c r="F37" s="176">
        <v>33</v>
      </c>
      <c r="G37" s="177">
        <v>44403</v>
      </c>
      <c r="H37" s="176" t="s">
        <v>74</v>
      </c>
      <c r="I37" s="157">
        <f>166-69.92</f>
        <v>96.08</v>
      </c>
      <c r="J37" s="175"/>
      <c r="K37" s="175"/>
      <c r="L37" s="4"/>
    </row>
    <row r="38" spans="1:12" x14ac:dyDescent="0.25">
      <c r="A38" s="4"/>
      <c r="B38" s="120"/>
      <c r="C38" s="175"/>
      <c r="D38" s="175"/>
      <c r="E38" s="175" t="s">
        <v>115</v>
      </c>
      <c r="F38" s="176">
        <v>34</v>
      </c>
      <c r="G38" s="195">
        <v>44410</v>
      </c>
      <c r="H38" s="176" t="s">
        <v>116</v>
      </c>
      <c r="I38" s="157"/>
      <c r="J38" s="157">
        <v>200</v>
      </c>
      <c r="K38" s="175"/>
      <c r="L38" s="4"/>
    </row>
    <row r="39" spans="1:12" x14ac:dyDescent="0.25">
      <c r="A39" s="119"/>
      <c r="B39" s="4"/>
      <c r="C39" s="175"/>
      <c r="D39" s="175"/>
      <c r="E39" s="175" t="s">
        <v>12</v>
      </c>
      <c r="F39" s="176">
        <v>35</v>
      </c>
      <c r="G39" s="195">
        <v>44415</v>
      </c>
      <c r="H39" s="176" t="s">
        <v>13</v>
      </c>
      <c r="I39" s="157"/>
      <c r="J39" s="175">
        <v>134.91</v>
      </c>
      <c r="K39" s="175"/>
      <c r="L39" s="4"/>
    </row>
    <row r="40" spans="1:12" x14ac:dyDescent="0.25">
      <c r="A40" s="7">
        <v>500</v>
      </c>
      <c r="B40" s="4"/>
      <c r="C40" s="175"/>
      <c r="D40" s="175"/>
      <c r="E40" s="175" t="s">
        <v>68</v>
      </c>
      <c r="F40" s="176">
        <v>36</v>
      </c>
      <c r="G40" s="195">
        <v>44417</v>
      </c>
      <c r="H40" s="176" t="s">
        <v>133</v>
      </c>
      <c r="I40" s="157"/>
      <c r="J40" s="157"/>
      <c r="K40" s="175"/>
      <c r="L40" s="4"/>
    </row>
    <row r="41" spans="1:12" x14ac:dyDescent="0.25">
      <c r="A41" s="4"/>
      <c r="B41" s="4"/>
      <c r="C41" s="175"/>
      <c r="D41" s="175"/>
      <c r="E41" s="175" t="s">
        <v>165</v>
      </c>
      <c r="F41" s="176">
        <v>37</v>
      </c>
      <c r="G41" s="195">
        <v>44417</v>
      </c>
      <c r="H41" s="175"/>
      <c r="I41" s="157">
        <v>80</v>
      </c>
      <c r="J41" s="175"/>
      <c r="K41" s="175"/>
      <c r="L41" s="4"/>
    </row>
    <row r="42" spans="1:12" x14ac:dyDescent="0.25">
      <c r="A42" s="4"/>
      <c r="B42" s="4"/>
      <c r="C42" s="175">
        <v>0.26</v>
      </c>
      <c r="D42" s="175"/>
      <c r="E42" s="175" t="s">
        <v>122</v>
      </c>
      <c r="F42" s="176">
        <v>38</v>
      </c>
      <c r="G42" s="177">
        <v>44417</v>
      </c>
      <c r="H42" s="175"/>
      <c r="I42" s="175"/>
      <c r="J42" s="175"/>
      <c r="K42" s="175"/>
      <c r="L42" s="4"/>
    </row>
    <row r="43" spans="1:12" x14ac:dyDescent="0.25">
      <c r="A43" s="7">
        <v>300</v>
      </c>
      <c r="B43" s="4"/>
      <c r="C43" s="175"/>
      <c r="D43" s="175"/>
      <c r="E43" s="175" t="s">
        <v>10</v>
      </c>
      <c r="F43" s="176">
        <v>39</v>
      </c>
      <c r="G43" s="177">
        <v>44431</v>
      </c>
      <c r="H43" s="176" t="s">
        <v>214</v>
      </c>
      <c r="I43" s="175"/>
      <c r="J43" s="175"/>
      <c r="K43" s="175"/>
      <c r="L43" s="4"/>
    </row>
    <row r="44" spans="1:12" x14ac:dyDescent="0.25">
      <c r="A44" s="4"/>
      <c r="B44" s="4"/>
      <c r="C44" s="175"/>
      <c r="D44" s="175"/>
      <c r="E44" s="175" t="s">
        <v>134</v>
      </c>
      <c r="F44" s="176">
        <v>40</v>
      </c>
      <c r="G44" s="177">
        <v>44427</v>
      </c>
      <c r="H44" s="176" t="s">
        <v>13</v>
      </c>
      <c r="I44" s="175">
        <v>20.99</v>
      </c>
      <c r="J44" s="175"/>
      <c r="K44" s="175"/>
      <c r="L44" s="4"/>
    </row>
    <row r="45" spans="1:12" x14ac:dyDescent="0.25">
      <c r="A45" s="4"/>
      <c r="B45" s="4"/>
      <c r="C45" s="175"/>
      <c r="D45" s="175"/>
      <c r="E45" s="175" t="s">
        <v>135</v>
      </c>
      <c r="F45" s="176">
        <v>41</v>
      </c>
      <c r="G45" s="177">
        <v>44427</v>
      </c>
      <c r="H45" s="176"/>
      <c r="I45" s="175">
        <v>1.75</v>
      </c>
      <c r="J45" s="175"/>
      <c r="K45" s="175"/>
      <c r="L45" s="4"/>
    </row>
    <row r="46" spans="1:12" x14ac:dyDescent="0.25">
      <c r="A46" s="139">
        <v>305</v>
      </c>
      <c r="B46" s="4"/>
      <c r="C46" s="175"/>
      <c r="D46" s="175"/>
      <c r="E46" s="175" t="s">
        <v>10</v>
      </c>
      <c r="F46" s="176">
        <v>42</v>
      </c>
      <c r="G46" s="177">
        <v>44428</v>
      </c>
      <c r="H46" s="176" t="s">
        <v>214</v>
      </c>
      <c r="I46" s="175"/>
      <c r="J46" s="175"/>
      <c r="K46" s="175"/>
      <c r="L46" s="4"/>
    </row>
    <row r="47" spans="1:12" x14ac:dyDescent="0.25">
      <c r="A47" s="7">
        <v>25</v>
      </c>
      <c r="B47" s="4"/>
      <c r="C47" s="175"/>
      <c r="D47" s="175"/>
      <c r="E47" s="175" t="s">
        <v>221</v>
      </c>
      <c r="F47" s="176">
        <v>43</v>
      </c>
      <c r="G47" s="177">
        <v>44438</v>
      </c>
      <c r="H47" s="176" t="s">
        <v>116</v>
      </c>
      <c r="I47" s="175"/>
      <c r="J47" s="175"/>
      <c r="K47" s="175"/>
      <c r="L47" s="4"/>
    </row>
    <row r="48" spans="1:12" x14ac:dyDescent="0.25">
      <c r="A48" s="7">
        <v>420</v>
      </c>
      <c r="B48" s="4"/>
      <c r="C48" s="175"/>
      <c r="D48" s="175"/>
      <c r="E48" s="175" t="s">
        <v>10</v>
      </c>
      <c r="F48" s="176">
        <v>44</v>
      </c>
      <c r="G48" s="177">
        <v>44439</v>
      </c>
      <c r="H48" s="176" t="s">
        <v>116</v>
      </c>
      <c r="I48" s="175"/>
      <c r="J48" s="175"/>
      <c r="K48" s="175"/>
      <c r="L48" s="4"/>
    </row>
    <row r="49" spans="1:12" x14ac:dyDescent="0.25">
      <c r="A49" s="7">
        <v>175</v>
      </c>
      <c r="B49" s="4"/>
      <c r="C49" s="175"/>
      <c r="D49" s="175"/>
      <c r="E49" s="175" t="s">
        <v>10</v>
      </c>
      <c r="F49" s="176" t="s">
        <v>212</v>
      </c>
      <c r="G49" s="177">
        <v>44498</v>
      </c>
      <c r="H49" s="176" t="s">
        <v>133</v>
      </c>
      <c r="I49" s="175"/>
      <c r="J49" s="175"/>
      <c r="K49" s="175"/>
      <c r="L49" s="4"/>
    </row>
    <row r="50" spans="1:12" x14ac:dyDescent="0.25">
      <c r="A50" s="7">
        <v>1100</v>
      </c>
      <c r="B50" s="4"/>
      <c r="C50" s="175"/>
      <c r="D50" s="175"/>
      <c r="E50" s="175" t="s">
        <v>211</v>
      </c>
      <c r="F50" s="176" t="s">
        <v>213</v>
      </c>
      <c r="G50" s="177">
        <v>44498</v>
      </c>
      <c r="H50" s="176" t="s">
        <v>214</v>
      </c>
      <c r="I50" s="175"/>
      <c r="J50" s="175"/>
      <c r="K50" s="175"/>
      <c r="L50" s="4"/>
    </row>
    <row r="51" spans="1:12" x14ac:dyDescent="0.25">
      <c r="A51" s="4"/>
      <c r="B51" s="4"/>
      <c r="C51" s="175"/>
      <c r="D51" s="175"/>
      <c r="E51" s="175" t="s">
        <v>215</v>
      </c>
      <c r="F51" s="176">
        <v>46</v>
      </c>
      <c r="G51" s="177">
        <v>373216</v>
      </c>
      <c r="H51" s="176">
        <v>1087</v>
      </c>
      <c r="I51" s="175"/>
      <c r="J51" s="175">
        <v>90.87</v>
      </c>
      <c r="K51" s="175"/>
      <c r="L51" s="4"/>
    </row>
    <row r="52" spans="1:12" x14ac:dyDescent="0.25">
      <c r="A52" s="4"/>
      <c r="B52" s="4"/>
      <c r="C52" s="175"/>
      <c r="D52" s="175"/>
      <c r="E52" s="175" t="s">
        <v>64</v>
      </c>
      <c r="F52" s="176">
        <v>47</v>
      </c>
      <c r="G52" s="177">
        <v>44499</v>
      </c>
      <c r="H52" s="176">
        <v>1088</v>
      </c>
      <c r="I52" s="157"/>
      <c r="J52" s="157">
        <v>146</v>
      </c>
      <c r="K52" s="175"/>
      <c r="L52" s="4"/>
    </row>
    <row r="53" spans="1:12" x14ac:dyDescent="0.25">
      <c r="A53" s="4"/>
      <c r="B53" s="4"/>
      <c r="C53" s="175"/>
      <c r="D53" s="175"/>
      <c r="E53" s="175" t="s">
        <v>267</v>
      </c>
      <c r="F53" s="176">
        <v>48</v>
      </c>
      <c r="G53" s="177">
        <v>44499</v>
      </c>
      <c r="H53" s="176">
        <v>2629</v>
      </c>
      <c r="I53" s="157">
        <v>900</v>
      </c>
      <c r="J53" s="175"/>
      <c r="K53" s="175"/>
      <c r="L53" s="4"/>
    </row>
    <row r="54" spans="1:12" x14ac:dyDescent="0.25">
      <c r="A54" s="4"/>
      <c r="B54" s="4"/>
      <c r="C54" s="175"/>
      <c r="D54" s="175"/>
      <c r="E54" s="175" t="s">
        <v>216</v>
      </c>
      <c r="F54" s="176">
        <v>49</v>
      </c>
      <c r="G54" s="177">
        <v>44499</v>
      </c>
      <c r="H54" s="176" t="s">
        <v>13</v>
      </c>
      <c r="I54" s="175">
        <v>41.98</v>
      </c>
      <c r="J54" s="175"/>
      <c r="K54" s="175"/>
      <c r="L54" s="4"/>
    </row>
    <row r="55" spans="1:12" x14ac:dyDescent="0.25">
      <c r="A55" s="4"/>
      <c r="B55" s="4"/>
      <c r="C55" s="175"/>
      <c r="D55" s="175"/>
      <c r="E55" s="175" t="s">
        <v>338</v>
      </c>
      <c r="F55" s="176">
        <v>50</v>
      </c>
      <c r="G55" s="177">
        <v>44500</v>
      </c>
      <c r="H55" s="176">
        <v>2631</v>
      </c>
      <c r="I55" s="175">
        <v>3461.42</v>
      </c>
      <c r="J55" s="175"/>
      <c r="K55" s="175"/>
      <c r="L55" s="4"/>
    </row>
    <row r="56" spans="1:12" x14ac:dyDescent="0.25">
      <c r="A56" s="4"/>
      <c r="B56" s="4"/>
      <c r="C56" s="175"/>
      <c r="D56" s="175"/>
      <c r="E56" s="175" t="s">
        <v>12</v>
      </c>
      <c r="F56" s="176">
        <v>51</v>
      </c>
      <c r="G56" s="177">
        <v>44499</v>
      </c>
      <c r="H56" s="176" t="s">
        <v>13</v>
      </c>
      <c r="I56" s="175"/>
      <c r="J56" s="175">
        <v>269.82</v>
      </c>
      <c r="K56" s="175"/>
      <c r="L56" s="4"/>
    </row>
    <row r="57" spans="1:12" x14ac:dyDescent="0.25">
      <c r="A57" s="4"/>
      <c r="B57" s="4"/>
      <c r="C57" s="175"/>
      <c r="D57" s="175"/>
      <c r="E57" s="175" t="s">
        <v>339</v>
      </c>
      <c r="F57" s="200">
        <v>52</v>
      </c>
      <c r="G57" s="177">
        <v>44499</v>
      </c>
      <c r="H57" s="176" t="s">
        <v>13</v>
      </c>
      <c r="I57" s="175"/>
      <c r="J57" s="157">
        <v>1400</v>
      </c>
      <c r="K57" s="175"/>
      <c r="L57" s="4"/>
    </row>
    <row r="58" spans="1:12" x14ac:dyDescent="0.25">
      <c r="A58" s="7">
        <v>950</v>
      </c>
      <c r="B58" s="4"/>
      <c r="C58" s="175"/>
      <c r="D58" s="175"/>
      <c r="E58" s="175" t="s">
        <v>211</v>
      </c>
      <c r="F58" s="176">
        <v>53</v>
      </c>
      <c r="G58" s="177">
        <v>44499</v>
      </c>
      <c r="H58" s="176" t="s">
        <v>116</v>
      </c>
      <c r="I58" s="175"/>
      <c r="J58" s="175"/>
      <c r="K58" s="175"/>
      <c r="L58" s="4"/>
    </row>
    <row r="59" spans="1:12" x14ac:dyDescent="0.25">
      <c r="A59" s="7">
        <v>1570</v>
      </c>
      <c r="B59" s="4"/>
      <c r="C59" s="175"/>
      <c r="D59" s="175"/>
      <c r="E59" s="175" t="s">
        <v>88</v>
      </c>
      <c r="F59" s="176">
        <v>54</v>
      </c>
      <c r="G59" s="177">
        <v>44499</v>
      </c>
      <c r="H59" s="176" t="s">
        <v>116</v>
      </c>
      <c r="I59" s="175"/>
      <c r="J59" s="175"/>
      <c r="K59" s="175"/>
      <c r="L59" s="4"/>
    </row>
    <row r="60" spans="1:12" x14ac:dyDescent="0.25">
      <c r="A60" s="7">
        <v>51</v>
      </c>
      <c r="B60" s="4"/>
      <c r="C60" s="175"/>
      <c r="D60" s="175"/>
      <c r="E60" s="175" t="s">
        <v>220</v>
      </c>
      <c r="F60" s="176">
        <v>55</v>
      </c>
      <c r="G60" s="177">
        <v>44499</v>
      </c>
      <c r="H60" s="176" t="s">
        <v>116</v>
      </c>
      <c r="I60" s="175"/>
      <c r="J60" s="175"/>
      <c r="K60" s="175"/>
      <c r="L60" s="4"/>
    </row>
    <row r="61" spans="1:12" x14ac:dyDescent="0.25">
      <c r="A61" s="7">
        <v>300</v>
      </c>
      <c r="B61" s="4"/>
      <c r="C61" s="175"/>
      <c r="D61" s="175"/>
      <c r="E61" s="175" t="s">
        <v>211</v>
      </c>
      <c r="F61" s="176">
        <v>56</v>
      </c>
      <c r="G61" s="177">
        <v>44501</v>
      </c>
      <c r="H61" s="176" t="s">
        <v>214</v>
      </c>
      <c r="I61" s="175"/>
      <c r="J61" s="175"/>
      <c r="K61" s="175"/>
      <c r="L61" s="4"/>
    </row>
    <row r="62" spans="1:12" x14ac:dyDescent="0.25">
      <c r="A62" s="7"/>
      <c r="B62" s="4"/>
      <c r="C62" s="175"/>
      <c r="D62" s="175"/>
      <c r="E62" s="175" t="s">
        <v>224</v>
      </c>
      <c r="F62" s="176">
        <v>57</v>
      </c>
      <c r="G62" s="177">
        <v>44501</v>
      </c>
      <c r="H62" s="176">
        <v>2632</v>
      </c>
      <c r="I62" s="157">
        <v>588.1</v>
      </c>
      <c r="J62" s="175"/>
      <c r="K62" s="175"/>
      <c r="L62" s="4"/>
    </row>
    <row r="63" spans="1:12" x14ac:dyDescent="0.25">
      <c r="A63" s="7"/>
      <c r="B63" s="4"/>
      <c r="C63" s="175"/>
      <c r="D63" s="175"/>
      <c r="E63" s="175" t="s">
        <v>12</v>
      </c>
      <c r="F63" s="176">
        <v>58</v>
      </c>
      <c r="G63" s="177">
        <v>44502</v>
      </c>
      <c r="H63" s="176" t="s">
        <v>13</v>
      </c>
      <c r="I63" s="175">
        <v>0</v>
      </c>
      <c r="J63" s="175"/>
      <c r="K63" s="175"/>
      <c r="L63" s="4"/>
    </row>
    <row r="64" spans="1:12" x14ac:dyDescent="0.25">
      <c r="A64" s="139">
        <v>350</v>
      </c>
      <c r="B64" s="4"/>
      <c r="C64" s="175"/>
      <c r="D64" s="175"/>
      <c r="E64" s="175" t="s">
        <v>211</v>
      </c>
      <c r="F64" s="176">
        <v>59</v>
      </c>
      <c r="G64" s="177">
        <v>44502</v>
      </c>
      <c r="H64" s="176" t="s">
        <v>214</v>
      </c>
      <c r="I64" s="175"/>
      <c r="J64" s="175"/>
      <c r="K64" s="175"/>
      <c r="L64" s="4"/>
    </row>
    <row r="65" spans="1:12" x14ac:dyDescent="0.25">
      <c r="A65" s="139"/>
      <c r="B65" s="4"/>
      <c r="C65" s="175"/>
      <c r="D65" s="175"/>
      <c r="E65" s="175" t="s">
        <v>340</v>
      </c>
      <c r="F65" s="176">
        <v>60</v>
      </c>
      <c r="G65" s="177">
        <v>44503</v>
      </c>
      <c r="H65" s="176" t="s">
        <v>13</v>
      </c>
      <c r="I65" s="175">
        <v>217.63</v>
      </c>
      <c r="J65" s="175"/>
      <c r="K65" s="175"/>
      <c r="L65" s="4"/>
    </row>
    <row r="66" spans="1:12" x14ac:dyDescent="0.25">
      <c r="A66" s="139">
        <v>525</v>
      </c>
      <c r="B66" s="4"/>
      <c r="C66" s="175"/>
      <c r="D66" s="175"/>
      <c r="E66" s="175" t="s">
        <v>10</v>
      </c>
      <c r="F66" s="176">
        <v>61</v>
      </c>
      <c r="G66" s="177">
        <v>44503</v>
      </c>
      <c r="H66" s="176" t="s">
        <v>116</v>
      </c>
      <c r="I66" s="175"/>
      <c r="J66" s="175"/>
      <c r="K66" s="175"/>
      <c r="L66" s="4"/>
    </row>
    <row r="67" spans="1:12" x14ac:dyDescent="0.25">
      <c r="A67" s="139">
        <v>100</v>
      </c>
      <c r="B67" s="4"/>
      <c r="C67" s="175"/>
      <c r="D67" s="175"/>
      <c r="E67" s="175" t="s">
        <v>341</v>
      </c>
      <c r="F67" s="176">
        <v>62</v>
      </c>
      <c r="G67" s="177">
        <v>44508</v>
      </c>
      <c r="H67" s="176" t="s">
        <v>116</v>
      </c>
      <c r="I67" s="175"/>
      <c r="J67" s="175"/>
      <c r="K67" s="175"/>
      <c r="L67" s="4"/>
    </row>
    <row r="68" spans="1:12" x14ac:dyDescent="0.25">
      <c r="A68" s="139">
        <v>300</v>
      </c>
      <c r="B68" s="4"/>
      <c r="C68" s="175"/>
      <c r="D68" s="175"/>
      <c r="E68" s="175" t="s">
        <v>342</v>
      </c>
      <c r="F68" s="176">
        <v>63</v>
      </c>
      <c r="G68" s="177">
        <v>44515</v>
      </c>
      <c r="H68" s="176" t="s">
        <v>116</v>
      </c>
      <c r="I68" s="175"/>
      <c r="J68" s="175"/>
      <c r="K68" s="175"/>
      <c r="L68" s="4"/>
    </row>
    <row r="69" spans="1:12" x14ac:dyDescent="0.25">
      <c r="A69" s="139">
        <v>300</v>
      </c>
      <c r="B69" s="4"/>
      <c r="C69" s="175"/>
      <c r="D69" s="175"/>
      <c r="E69" s="175" t="s">
        <v>211</v>
      </c>
      <c r="F69" s="176">
        <v>64</v>
      </c>
      <c r="G69" s="177">
        <v>44515</v>
      </c>
      <c r="H69" s="176" t="s">
        <v>214</v>
      </c>
      <c r="I69" s="175"/>
      <c r="J69" s="175"/>
      <c r="K69" s="175"/>
      <c r="L69" s="4"/>
    </row>
    <row r="70" spans="1:12" x14ac:dyDescent="0.25">
      <c r="A70" s="7"/>
      <c r="B70" s="7">
        <v>6164</v>
      </c>
      <c r="C70" s="175"/>
      <c r="D70" s="175"/>
      <c r="E70" s="175" t="s">
        <v>278</v>
      </c>
      <c r="F70" s="176">
        <v>65</v>
      </c>
      <c r="G70" s="177">
        <v>44515</v>
      </c>
      <c r="H70" s="176" t="s">
        <v>214</v>
      </c>
      <c r="I70" s="175"/>
      <c r="J70" s="175"/>
      <c r="K70" s="175"/>
      <c r="L70" s="4"/>
    </row>
    <row r="71" spans="1:12" x14ac:dyDescent="0.25">
      <c r="A71" s="7"/>
      <c r="B71" s="157">
        <f>715</f>
        <v>715</v>
      </c>
      <c r="C71" s="175"/>
      <c r="D71" s="175"/>
      <c r="E71" s="175" t="s">
        <v>278</v>
      </c>
      <c r="F71" s="176">
        <v>66</v>
      </c>
      <c r="G71" s="177">
        <v>44515</v>
      </c>
      <c r="H71" s="176" t="s">
        <v>116</v>
      </c>
      <c r="I71" s="175"/>
      <c r="J71" s="175"/>
      <c r="K71" s="175"/>
      <c r="L71" s="4"/>
    </row>
    <row r="72" spans="1:12" x14ac:dyDescent="0.25">
      <c r="A72" s="7"/>
      <c r="B72" s="7"/>
      <c r="C72" s="175"/>
      <c r="D72" s="175"/>
      <c r="E72" s="175" t="s">
        <v>343</v>
      </c>
      <c r="F72" s="176">
        <v>67</v>
      </c>
      <c r="G72" s="177">
        <v>44515</v>
      </c>
      <c r="H72" s="176" t="s">
        <v>13</v>
      </c>
      <c r="I72" s="175">
        <v>40.18</v>
      </c>
      <c r="J72" s="175"/>
      <c r="K72" s="175"/>
      <c r="L72" s="4"/>
    </row>
    <row r="73" spans="1:12" x14ac:dyDescent="0.25">
      <c r="A73" s="7"/>
      <c r="B73" s="7"/>
      <c r="C73" s="175"/>
      <c r="D73" s="175"/>
      <c r="E73" s="175" t="s">
        <v>115</v>
      </c>
      <c r="F73" s="176">
        <v>68</v>
      </c>
      <c r="G73" s="177">
        <v>44515</v>
      </c>
      <c r="H73" s="176" t="s">
        <v>133</v>
      </c>
      <c r="I73" s="175"/>
      <c r="J73" s="157">
        <v>159.80000000000001</v>
      </c>
      <c r="K73" s="175"/>
      <c r="L73" s="4"/>
    </row>
    <row r="74" spans="1:12" x14ac:dyDescent="0.25">
      <c r="A74" s="7">
        <v>4600</v>
      </c>
      <c r="B74" s="7"/>
      <c r="C74" s="175"/>
      <c r="D74" s="175"/>
      <c r="E74" s="175" t="s">
        <v>279</v>
      </c>
      <c r="F74" s="176">
        <v>69</v>
      </c>
      <c r="G74" s="177">
        <v>44515</v>
      </c>
      <c r="H74" s="176"/>
      <c r="I74" s="175"/>
      <c r="J74" s="175"/>
      <c r="K74" s="175"/>
      <c r="L74" s="4"/>
    </row>
    <row r="75" spans="1:12" x14ac:dyDescent="0.25">
      <c r="A75" s="7"/>
      <c r="B75" s="7">
        <v>550</v>
      </c>
      <c r="C75" s="175"/>
      <c r="D75" s="175"/>
      <c r="E75" s="175" t="s">
        <v>279</v>
      </c>
      <c r="F75" s="176">
        <v>70</v>
      </c>
      <c r="G75" s="177">
        <v>44515</v>
      </c>
      <c r="H75" s="176"/>
      <c r="I75" s="175"/>
      <c r="J75" s="175"/>
      <c r="K75" s="175"/>
      <c r="L75" s="4"/>
    </row>
    <row r="76" spans="1:12" x14ac:dyDescent="0.25">
      <c r="A76" s="7"/>
      <c r="B76" s="7"/>
      <c r="C76" s="175"/>
      <c r="D76" s="175"/>
      <c r="E76" s="175" t="s">
        <v>280</v>
      </c>
      <c r="F76" s="176">
        <v>71</v>
      </c>
      <c r="G76" s="177">
        <v>44515</v>
      </c>
      <c r="H76" s="176"/>
      <c r="I76" s="175">
        <v>31.15</v>
      </c>
      <c r="J76" s="175"/>
      <c r="K76" s="175"/>
      <c r="L76" s="4"/>
    </row>
    <row r="77" spans="1:12" x14ac:dyDescent="0.25">
      <c r="A77" s="156"/>
      <c r="B77" s="139">
        <v>202</v>
      </c>
      <c r="C77" s="175"/>
      <c r="D77" s="175"/>
      <c r="E77" s="175" t="s">
        <v>278</v>
      </c>
      <c r="F77" s="176">
        <v>72</v>
      </c>
      <c r="G77" s="177">
        <v>44526</v>
      </c>
      <c r="H77" s="176" t="s">
        <v>205</v>
      </c>
      <c r="I77" s="175"/>
      <c r="J77" s="175"/>
      <c r="K77" s="175"/>
      <c r="L77" s="4"/>
    </row>
    <row r="78" spans="1:12" x14ac:dyDescent="0.25">
      <c r="A78" s="7"/>
      <c r="B78" s="4"/>
      <c r="C78" s="175"/>
      <c r="D78" s="175"/>
      <c r="E78" s="175" t="s">
        <v>134</v>
      </c>
      <c r="F78" s="176">
        <v>73</v>
      </c>
      <c r="G78" s="177">
        <v>44526</v>
      </c>
      <c r="H78" s="176"/>
      <c r="I78" s="175">
        <v>20.99</v>
      </c>
      <c r="J78" s="175"/>
      <c r="K78" s="175"/>
      <c r="L78" s="4"/>
    </row>
    <row r="79" spans="1:12" x14ac:dyDescent="0.25">
      <c r="A79" s="7">
        <v>151</v>
      </c>
      <c r="B79" s="4"/>
      <c r="C79" s="175"/>
      <c r="D79" s="175"/>
      <c r="E79" s="175" t="s">
        <v>300</v>
      </c>
      <c r="F79" s="176">
        <v>74</v>
      </c>
      <c r="G79" s="177">
        <v>44526</v>
      </c>
      <c r="H79" s="176" t="s">
        <v>116</v>
      </c>
      <c r="I79" s="175"/>
      <c r="J79" s="175"/>
      <c r="K79" s="175"/>
      <c r="L79" s="4"/>
    </row>
    <row r="80" spans="1:12" x14ac:dyDescent="0.25">
      <c r="A80" s="7">
        <v>7.4</v>
      </c>
      <c r="B80" s="4"/>
      <c r="C80" s="175"/>
      <c r="D80" s="175"/>
      <c r="E80" s="175" t="s">
        <v>337</v>
      </c>
      <c r="F80" s="176">
        <v>75</v>
      </c>
      <c r="G80" s="177">
        <v>44526</v>
      </c>
      <c r="H80" s="176"/>
      <c r="I80" s="175"/>
      <c r="J80" s="175"/>
      <c r="K80" s="175"/>
      <c r="L80" s="4"/>
    </row>
    <row r="81" spans="1:13" x14ac:dyDescent="0.25">
      <c r="A81" s="119"/>
      <c r="B81" s="7">
        <v>101</v>
      </c>
      <c r="C81" s="175"/>
      <c r="D81" s="175"/>
      <c r="E81" s="175" t="s">
        <v>304</v>
      </c>
      <c r="F81" s="176">
        <v>76</v>
      </c>
      <c r="G81" s="177">
        <v>44526</v>
      </c>
      <c r="H81" s="176" t="s">
        <v>116</v>
      </c>
      <c r="I81" s="175"/>
      <c r="J81" s="175"/>
      <c r="K81" s="175"/>
      <c r="L81" s="4"/>
    </row>
    <row r="82" spans="1:13" x14ac:dyDescent="0.25">
      <c r="A82" s="139">
        <v>1700</v>
      </c>
      <c r="B82" s="4"/>
      <c r="C82" s="175"/>
      <c r="D82" s="175"/>
      <c r="E82" s="175" t="s">
        <v>211</v>
      </c>
      <c r="F82" s="176">
        <v>77</v>
      </c>
      <c r="G82" s="177">
        <v>44526</v>
      </c>
      <c r="H82" s="176" t="s">
        <v>133</v>
      </c>
      <c r="I82" s="175"/>
      <c r="J82" s="175"/>
      <c r="K82" s="175"/>
      <c r="L82" s="4"/>
    </row>
    <row r="83" spans="1:13" x14ac:dyDescent="0.25">
      <c r="A83" s="157"/>
      <c r="B83" s="157">
        <f>30+50</f>
        <v>80</v>
      </c>
      <c r="C83" s="175"/>
      <c r="D83" s="175"/>
      <c r="E83" s="175" t="s">
        <v>310</v>
      </c>
      <c r="F83" s="176">
        <v>78</v>
      </c>
      <c r="G83" s="177">
        <v>44528</v>
      </c>
      <c r="H83" s="176" t="s">
        <v>116</v>
      </c>
      <c r="I83" s="175"/>
      <c r="J83" s="175"/>
      <c r="K83" s="175"/>
      <c r="L83" s="4"/>
    </row>
    <row r="84" spans="1:13" x14ac:dyDescent="0.25">
      <c r="A84" s="157">
        <v>75</v>
      </c>
      <c r="B84" s="175"/>
      <c r="C84" s="175"/>
      <c r="D84" s="175"/>
      <c r="E84" s="175" t="s">
        <v>10</v>
      </c>
      <c r="F84" s="176">
        <v>79</v>
      </c>
      <c r="G84" s="177">
        <v>44528</v>
      </c>
      <c r="H84" s="176" t="s">
        <v>116</v>
      </c>
      <c r="I84" s="175"/>
      <c r="J84" s="175"/>
      <c r="K84" s="175"/>
      <c r="L84" s="4"/>
    </row>
    <row r="85" spans="1:13" x14ac:dyDescent="0.25">
      <c r="A85" s="157">
        <v>150</v>
      </c>
      <c r="B85" s="175"/>
      <c r="C85" s="175"/>
      <c r="D85" s="175"/>
      <c r="E85" s="175" t="s">
        <v>311</v>
      </c>
      <c r="F85" s="176">
        <v>80</v>
      </c>
      <c r="G85" s="177">
        <v>44528</v>
      </c>
      <c r="H85" s="176" t="s">
        <v>133</v>
      </c>
      <c r="I85" s="175"/>
      <c r="J85" s="175"/>
      <c r="K85" s="175"/>
      <c r="L85" s="4"/>
    </row>
    <row r="86" spans="1:13" x14ac:dyDescent="0.25">
      <c r="A86" s="157"/>
      <c r="B86" s="175"/>
      <c r="C86" s="175"/>
      <c r="D86" s="175"/>
      <c r="E86" s="175" t="s">
        <v>315</v>
      </c>
      <c r="F86" s="176">
        <v>81</v>
      </c>
      <c r="G86" s="177">
        <v>44528</v>
      </c>
      <c r="H86" s="176">
        <v>2629</v>
      </c>
      <c r="I86" s="157">
        <v>600</v>
      </c>
      <c r="J86" s="175"/>
      <c r="K86" s="175"/>
      <c r="L86" s="4"/>
    </row>
    <row r="87" spans="1:13" x14ac:dyDescent="0.25">
      <c r="A87" s="157">
        <v>1225</v>
      </c>
      <c r="B87" s="120"/>
      <c r="C87" s="175"/>
      <c r="D87" s="175"/>
      <c r="E87" s="175" t="s">
        <v>344</v>
      </c>
      <c r="F87" s="176">
        <v>82</v>
      </c>
      <c r="G87" s="177">
        <v>44528</v>
      </c>
      <c r="H87" s="176" t="s">
        <v>133</v>
      </c>
      <c r="I87" s="175"/>
      <c r="J87" s="175"/>
      <c r="K87" s="175"/>
      <c r="L87" s="4"/>
    </row>
    <row r="88" spans="1:13" x14ac:dyDescent="0.25">
      <c r="A88" s="174"/>
      <c r="B88" s="139">
        <v>30</v>
      </c>
      <c r="C88" s="175"/>
      <c r="D88" s="175"/>
      <c r="E88" s="175" t="s">
        <v>345</v>
      </c>
      <c r="F88" s="176">
        <v>83</v>
      </c>
      <c r="G88" s="177">
        <v>44528</v>
      </c>
      <c r="H88" s="176" t="s">
        <v>116</v>
      </c>
      <c r="I88" s="175"/>
      <c r="J88" s="175"/>
      <c r="K88" s="175"/>
      <c r="L88" s="4"/>
    </row>
    <row r="89" spans="1:13" x14ac:dyDescent="0.25">
      <c r="A89" s="174"/>
      <c r="B89" s="139">
        <v>253</v>
      </c>
      <c r="C89" s="175"/>
      <c r="D89" s="175"/>
      <c r="E89" s="175" t="s">
        <v>278</v>
      </c>
      <c r="F89" s="176">
        <v>84</v>
      </c>
      <c r="G89" s="177">
        <v>44528</v>
      </c>
      <c r="H89" s="176" t="s">
        <v>116</v>
      </c>
      <c r="I89" s="157"/>
      <c r="J89" s="175"/>
      <c r="K89" s="175"/>
      <c r="L89" s="4"/>
    </row>
    <row r="90" spans="1:13" x14ac:dyDescent="0.25">
      <c r="A90" s="7"/>
      <c r="B90" s="113"/>
      <c r="C90" s="4"/>
      <c r="D90" s="4"/>
      <c r="E90" s="10" t="s">
        <v>16</v>
      </c>
      <c r="F90" s="10"/>
      <c r="G90" s="10"/>
      <c r="H90" s="10"/>
      <c r="I90" s="8">
        <f>SUM(I17:I89)</f>
        <v>16714.28</v>
      </c>
      <c r="J90" s="8">
        <f>SUM(J6:J85)</f>
        <v>3578.9400000000005</v>
      </c>
      <c r="K90" s="8">
        <v>0</v>
      </c>
      <c r="L90" s="8">
        <v>0</v>
      </c>
    </row>
    <row r="91" spans="1:13" x14ac:dyDescent="0.25">
      <c r="A91" s="7"/>
      <c r="B91" s="7"/>
      <c r="C91" s="4"/>
      <c r="D91" s="4"/>
      <c r="E91" s="10" t="s">
        <v>17</v>
      </c>
      <c r="F91" s="10"/>
      <c r="G91" s="10"/>
      <c r="H91" s="10"/>
      <c r="I91" s="8">
        <f>I92-I90</f>
        <v>89772.7</v>
      </c>
      <c r="J91" s="8">
        <f>J92-J90</f>
        <v>26964.67</v>
      </c>
      <c r="K91" s="8">
        <f>K92-K90</f>
        <v>2645.66</v>
      </c>
      <c r="L91" s="8">
        <f>L92-L90</f>
        <v>14266.75</v>
      </c>
      <c r="M91" s="19"/>
    </row>
    <row r="92" spans="1:13" x14ac:dyDescent="0.25">
      <c r="A92" s="8">
        <f>SUM(A3:A91)</f>
        <v>106486.98</v>
      </c>
      <c r="B92" s="8">
        <f>SUM(B3:B91)</f>
        <v>30543.61</v>
      </c>
      <c r="C92" s="8">
        <f>SUM(C3:C91)</f>
        <v>2645.6600000000003</v>
      </c>
      <c r="D92" s="8">
        <f>SUM(D3:D91)</f>
        <v>14266.75</v>
      </c>
      <c r="E92" s="10" t="s">
        <v>18</v>
      </c>
      <c r="F92" s="10"/>
      <c r="G92" s="10"/>
      <c r="H92" s="10"/>
      <c r="I92" s="8">
        <v>106486.98</v>
      </c>
      <c r="J92" s="8">
        <v>30543.61</v>
      </c>
      <c r="K92" s="8">
        <v>2645.66</v>
      </c>
      <c r="L92" s="9">
        <v>14266.75</v>
      </c>
      <c r="M92" s="19"/>
    </row>
    <row r="93" spans="1:13" x14ac:dyDescent="0.25">
      <c r="C93" s="29"/>
      <c r="D93" s="29"/>
      <c r="E93" s="29"/>
      <c r="F93" s="29"/>
      <c r="G93" s="29"/>
      <c r="H93" s="29"/>
      <c r="I93" s="29"/>
      <c r="J93" s="29"/>
      <c r="K93" s="29"/>
      <c r="L93" s="29"/>
    </row>
    <row r="94" spans="1:13" x14ac:dyDescent="0.25">
      <c r="A94" s="29" t="s">
        <v>42</v>
      </c>
      <c r="B94" s="29"/>
      <c r="C94" s="29"/>
      <c r="D94" s="29"/>
      <c r="E94" s="29"/>
      <c r="F94" s="29"/>
      <c r="G94" s="29"/>
      <c r="H94" s="29"/>
      <c r="I94" s="30"/>
      <c r="J94" s="30"/>
      <c r="K94" s="29"/>
      <c r="L94" s="29"/>
    </row>
    <row r="95" spans="1:13" x14ac:dyDescent="0.25">
      <c r="A95" s="29" t="s">
        <v>24</v>
      </c>
      <c r="B95" s="29"/>
    </row>
  </sheetData>
  <mergeCells count="1">
    <mergeCell ref="A1:L1"/>
  </mergeCells>
  <pageMargins left="0" right="0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CC5F1-DDB4-49AC-849C-F2C613A9E9A2}">
  <dimension ref="A1:D19"/>
  <sheetViews>
    <sheetView workbookViewId="0">
      <selection activeCell="D18" sqref="D18"/>
    </sheetView>
  </sheetViews>
  <sheetFormatPr defaultRowHeight="15" x14ac:dyDescent="0.25"/>
  <cols>
    <col min="1" max="1" width="6.42578125" customWidth="1"/>
    <col min="2" max="2" width="63.7109375" customWidth="1"/>
    <col min="3" max="3" width="13.28515625" customWidth="1"/>
    <col min="4" max="4" width="12.5703125" customWidth="1"/>
  </cols>
  <sheetData>
    <row r="1" spans="1:4" ht="18.75" x14ac:dyDescent="0.3">
      <c r="A1" s="16"/>
      <c r="B1" s="16"/>
      <c r="C1" s="16"/>
      <c r="D1" s="16"/>
    </row>
    <row r="2" spans="1:4" ht="18.75" x14ac:dyDescent="0.3">
      <c r="A2" s="158" t="s">
        <v>301</v>
      </c>
      <c r="B2" s="158"/>
      <c r="C2" s="18"/>
    </row>
    <row r="3" spans="1:4" ht="18.75" x14ac:dyDescent="0.3">
      <c r="A3" s="12" t="s">
        <v>19</v>
      </c>
      <c r="B3" s="12" t="s">
        <v>26</v>
      </c>
      <c r="C3" s="12" t="s">
        <v>20</v>
      </c>
    </row>
    <row r="4" spans="1:4" ht="18.75" x14ac:dyDescent="0.3">
      <c r="A4" s="14">
        <v>1</v>
      </c>
      <c r="B4" s="18" t="s">
        <v>265</v>
      </c>
      <c r="C4" s="15">
        <v>300</v>
      </c>
      <c r="D4" t="s">
        <v>133</v>
      </c>
    </row>
    <row r="5" spans="1:4" ht="18.75" x14ac:dyDescent="0.3">
      <c r="A5" s="14">
        <v>2</v>
      </c>
      <c r="B5" s="18" t="s">
        <v>365</v>
      </c>
      <c r="C5" s="15">
        <v>300</v>
      </c>
      <c r="D5" t="s">
        <v>366</v>
      </c>
    </row>
    <row r="6" spans="1:4" ht="18.75" x14ac:dyDescent="0.3">
      <c r="A6" s="14">
        <v>3</v>
      </c>
      <c r="B6" s="18" t="s">
        <v>42</v>
      </c>
      <c r="C6" s="15">
        <v>200</v>
      </c>
      <c r="D6" t="s">
        <v>133</v>
      </c>
    </row>
    <row r="7" spans="1:4" ht="18.75" x14ac:dyDescent="0.3">
      <c r="A7" s="14">
        <v>4</v>
      </c>
      <c r="B7" s="18" t="s">
        <v>238</v>
      </c>
      <c r="C7" s="15">
        <v>150</v>
      </c>
      <c r="D7" t="s">
        <v>133</v>
      </c>
    </row>
    <row r="8" spans="1:4" ht="18.75" x14ac:dyDescent="0.3">
      <c r="A8" s="14">
        <v>5</v>
      </c>
      <c r="B8" s="18" t="s">
        <v>177</v>
      </c>
      <c r="C8" s="15">
        <v>125</v>
      </c>
      <c r="D8" t="s">
        <v>133</v>
      </c>
    </row>
    <row r="9" spans="1:4" ht="18.75" x14ac:dyDescent="0.3">
      <c r="A9" s="14">
        <v>6</v>
      </c>
      <c r="B9" s="18" t="s">
        <v>302</v>
      </c>
      <c r="C9" s="15">
        <v>125</v>
      </c>
      <c r="D9" t="s">
        <v>366</v>
      </c>
    </row>
    <row r="10" spans="1:4" ht="18.75" x14ac:dyDescent="0.3">
      <c r="A10" s="14">
        <v>7</v>
      </c>
      <c r="B10" s="18" t="s">
        <v>364</v>
      </c>
      <c r="C10" s="15">
        <v>100</v>
      </c>
      <c r="D10" t="s">
        <v>133</v>
      </c>
    </row>
    <row r="11" spans="1:4" ht="18.75" x14ac:dyDescent="0.3">
      <c r="A11" s="14">
        <v>8</v>
      </c>
      <c r="B11" s="18" t="s">
        <v>363</v>
      </c>
      <c r="C11" s="15">
        <v>100</v>
      </c>
      <c r="D11" t="s">
        <v>133</v>
      </c>
    </row>
    <row r="12" spans="1:4" ht="18.75" x14ac:dyDescent="0.3">
      <c r="A12" s="14">
        <v>9</v>
      </c>
      <c r="B12" s="18" t="s">
        <v>362</v>
      </c>
      <c r="C12" s="15">
        <v>50</v>
      </c>
      <c r="D12" t="s">
        <v>133</v>
      </c>
    </row>
    <row r="13" spans="1:4" ht="18.75" x14ac:dyDescent="0.3">
      <c r="A13" s="14">
        <v>10</v>
      </c>
      <c r="B13" s="18" t="s">
        <v>361</v>
      </c>
      <c r="C13" s="15">
        <v>50</v>
      </c>
      <c r="D13" t="s">
        <v>133</v>
      </c>
    </row>
    <row r="14" spans="1:4" ht="18.75" x14ac:dyDescent="0.3">
      <c r="A14" s="14">
        <v>11</v>
      </c>
      <c r="B14" s="18" t="s">
        <v>360</v>
      </c>
      <c r="C14" s="15">
        <v>50</v>
      </c>
      <c r="D14" t="s">
        <v>366</v>
      </c>
    </row>
    <row r="15" spans="1:4" ht="18.75" x14ac:dyDescent="0.3">
      <c r="A15" s="14">
        <v>12</v>
      </c>
      <c r="B15" s="18" t="s">
        <v>359</v>
      </c>
      <c r="C15" s="15">
        <v>50</v>
      </c>
      <c r="D15" t="s">
        <v>133</v>
      </c>
    </row>
    <row r="16" spans="1:4" ht="18.75" x14ac:dyDescent="0.3">
      <c r="A16" s="116">
        <v>13</v>
      </c>
      <c r="B16" s="18" t="s">
        <v>358</v>
      </c>
      <c r="C16" s="15">
        <v>50</v>
      </c>
      <c r="D16" t="s">
        <v>133</v>
      </c>
    </row>
    <row r="17" spans="1:4" ht="18.75" x14ac:dyDescent="0.3">
      <c r="A17" s="116">
        <v>14</v>
      </c>
      <c r="B17" s="18" t="s">
        <v>357</v>
      </c>
      <c r="C17" s="15">
        <v>50</v>
      </c>
      <c r="D17" t="s">
        <v>133</v>
      </c>
    </row>
    <row r="18" spans="1:4" ht="18.75" x14ac:dyDescent="0.3">
      <c r="A18" s="14"/>
      <c r="B18" s="12" t="s">
        <v>18</v>
      </c>
      <c r="C18" s="39">
        <f>SUM(C4:C17)</f>
        <v>1700</v>
      </c>
    </row>
    <row r="19" spans="1:4" ht="18.75" x14ac:dyDescent="0.3">
      <c r="C19" s="17"/>
    </row>
  </sheetData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597BA-7901-4929-9105-C39987B32AFB}">
  <dimension ref="A1:J60"/>
  <sheetViews>
    <sheetView topLeftCell="A37" workbookViewId="0">
      <selection activeCell="F47" sqref="F47"/>
    </sheetView>
  </sheetViews>
  <sheetFormatPr defaultRowHeight="15" x14ac:dyDescent="0.25"/>
  <cols>
    <col min="1" max="1" width="5.7109375" customWidth="1"/>
    <col min="2" max="2" width="17.140625" customWidth="1"/>
    <col min="3" max="3" width="27.28515625" customWidth="1"/>
    <col min="4" max="4" width="18.85546875" customWidth="1"/>
    <col min="5" max="5" width="11.5703125" customWidth="1"/>
    <col min="6" max="6" width="33.140625" customWidth="1"/>
  </cols>
  <sheetData>
    <row r="1" spans="1:10" ht="18.75" x14ac:dyDescent="0.3">
      <c r="A1" s="16" t="s">
        <v>166</v>
      </c>
      <c r="B1" s="16"/>
      <c r="C1" s="16"/>
    </row>
    <row r="2" spans="1:10" ht="26.25" customHeight="1" x14ac:dyDescent="0.25">
      <c r="A2" s="24" t="s">
        <v>19</v>
      </c>
      <c r="B2" s="24" t="s">
        <v>7</v>
      </c>
      <c r="C2" s="24" t="s">
        <v>167</v>
      </c>
      <c r="D2" s="24" t="s">
        <v>219</v>
      </c>
      <c r="E2" s="24" t="s">
        <v>77</v>
      </c>
      <c r="F2" s="24" t="s">
        <v>168</v>
      </c>
      <c r="G2" s="20"/>
    </row>
    <row r="3" spans="1:10" ht="18.75" customHeight="1" x14ac:dyDescent="0.25">
      <c r="A3" s="21">
        <v>1</v>
      </c>
      <c r="B3" s="110">
        <v>44441</v>
      </c>
      <c r="C3" s="22" t="s">
        <v>370</v>
      </c>
      <c r="D3" s="23">
        <v>50</v>
      </c>
      <c r="E3" s="23"/>
      <c r="F3" s="21" t="s">
        <v>182</v>
      </c>
      <c r="G3" s="20" t="s">
        <v>116</v>
      </c>
    </row>
    <row r="4" spans="1:10" ht="18.75" customHeight="1" x14ac:dyDescent="0.25">
      <c r="A4" s="21">
        <v>2</v>
      </c>
      <c r="B4" s="110">
        <v>44441</v>
      </c>
      <c r="C4" s="22" t="s">
        <v>115</v>
      </c>
      <c r="D4" s="23">
        <v>50</v>
      </c>
      <c r="E4" s="23"/>
      <c r="F4" s="21" t="s">
        <v>182</v>
      </c>
      <c r="G4" s="20" t="s">
        <v>116</v>
      </c>
    </row>
    <row r="5" spans="1:10" ht="18.75" customHeight="1" x14ac:dyDescent="0.25">
      <c r="A5" s="21">
        <v>3</v>
      </c>
      <c r="B5" s="110">
        <v>44441</v>
      </c>
      <c r="C5" s="22" t="s">
        <v>169</v>
      </c>
      <c r="D5" s="23">
        <v>50</v>
      </c>
      <c r="E5" s="23"/>
      <c r="F5" s="21" t="s">
        <v>182</v>
      </c>
      <c r="G5" s="20" t="s">
        <v>116</v>
      </c>
    </row>
    <row r="6" spans="1:10" ht="18.75" customHeight="1" x14ac:dyDescent="0.25">
      <c r="A6" s="21">
        <v>4</v>
      </c>
      <c r="B6" s="110">
        <v>44442</v>
      </c>
      <c r="C6" s="22" t="s">
        <v>42</v>
      </c>
      <c r="D6" s="23">
        <v>50</v>
      </c>
      <c r="E6" s="23"/>
      <c r="F6" s="21" t="s">
        <v>182</v>
      </c>
      <c r="G6" s="20" t="s">
        <v>133</v>
      </c>
    </row>
    <row r="7" spans="1:10" ht="18.75" customHeight="1" x14ac:dyDescent="0.25">
      <c r="A7" s="21">
        <v>5</v>
      </c>
      <c r="B7" s="110">
        <v>44442</v>
      </c>
      <c r="C7" s="22" t="s">
        <v>183</v>
      </c>
      <c r="D7" s="23"/>
      <c r="E7" s="23">
        <v>50</v>
      </c>
      <c r="F7" s="21" t="s">
        <v>182</v>
      </c>
      <c r="G7" s="20" t="s">
        <v>204</v>
      </c>
    </row>
    <row r="8" spans="1:10" ht="18.75" customHeight="1" x14ac:dyDescent="0.25">
      <c r="A8" s="21">
        <v>6</v>
      </c>
      <c r="B8" s="110">
        <v>44501</v>
      </c>
      <c r="C8" s="133" t="s">
        <v>171</v>
      </c>
      <c r="D8" s="134">
        <v>50</v>
      </c>
      <c r="E8" s="134"/>
      <c r="F8" s="135" t="s">
        <v>182</v>
      </c>
      <c r="G8" s="20" t="s">
        <v>214</v>
      </c>
    </row>
    <row r="9" spans="1:10" ht="18.75" customHeight="1" x14ac:dyDescent="0.25">
      <c r="A9" s="21">
        <v>7</v>
      </c>
      <c r="B9" s="110">
        <v>44501</v>
      </c>
      <c r="C9" s="133" t="s">
        <v>172</v>
      </c>
      <c r="D9" s="134">
        <v>50</v>
      </c>
      <c r="E9" s="134"/>
      <c r="F9" s="135" t="s">
        <v>182</v>
      </c>
      <c r="G9" s="20" t="s">
        <v>210</v>
      </c>
    </row>
    <row r="10" spans="1:10" ht="18.75" customHeight="1" x14ac:dyDescent="0.3">
      <c r="A10" s="21">
        <v>8</v>
      </c>
      <c r="B10" s="110">
        <v>44501</v>
      </c>
      <c r="C10" s="133" t="s">
        <v>173</v>
      </c>
      <c r="D10" s="134">
        <v>50</v>
      </c>
      <c r="E10" s="134"/>
      <c r="F10" s="135" t="s">
        <v>182</v>
      </c>
      <c r="G10" s="20" t="s">
        <v>214</v>
      </c>
      <c r="J10" s="54"/>
    </row>
    <row r="11" spans="1:10" ht="18.75" customHeight="1" x14ac:dyDescent="0.25">
      <c r="A11" s="21">
        <v>9</v>
      </c>
      <c r="B11" s="110">
        <v>44501</v>
      </c>
      <c r="C11" s="133" t="s">
        <v>174</v>
      </c>
      <c r="D11" s="134">
        <v>50</v>
      </c>
      <c r="E11" s="134"/>
      <c r="F11" s="135" t="s">
        <v>182</v>
      </c>
      <c r="G11" s="20" t="s">
        <v>214</v>
      </c>
    </row>
    <row r="12" spans="1:10" ht="18.75" customHeight="1" x14ac:dyDescent="0.25">
      <c r="A12" s="21">
        <v>10</v>
      </c>
      <c r="B12" s="110">
        <v>44501</v>
      </c>
      <c r="C12" s="133" t="s">
        <v>175</v>
      </c>
      <c r="D12" s="134">
        <v>50</v>
      </c>
      <c r="E12" s="134"/>
      <c r="F12" s="135" t="s">
        <v>182</v>
      </c>
      <c r="G12" s="20" t="s">
        <v>214</v>
      </c>
    </row>
    <row r="13" spans="1:10" ht="18.75" customHeight="1" x14ac:dyDescent="0.25">
      <c r="A13" s="21">
        <v>11</v>
      </c>
      <c r="B13" s="110">
        <v>44497</v>
      </c>
      <c r="C13" s="133" t="s">
        <v>176</v>
      </c>
      <c r="D13" s="134">
        <v>50</v>
      </c>
      <c r="E13" s="134"/>
      <c r="F13" s="135" t="s">
        <v>182</v>
      </c>
      <c r="G13" s="20" t="s">
        <v>133</v>
      </c>
    </row>
    <row r="14" spans="1:10" ht="18.75" customHeight="1" x14ac:dyDescent="0.25">
      <c r="A14" s="21">
        <v>12</v>
      </c>
      <c r="B14" s="110">
        <v>44442</v>
      </c>
      <c r="C14" s="22" t="s">
        <v>90</v>
      </c>
      <c r="D14" s="23">
        <v>50</v>
      </c>
      <c r="E14" s="23"/>
      <c r="F14" s="21" t="s">
        <v>182</v>
      </c>
      <c r="G14" s="20" t="s">
        <v>116</v>
      </c>
    </row>
    <row r="15" spans="1:10" ht="18.75" customHeight="1" x14ac:dyDescent="0.25">
      <c r="A15" s="21">
        <v>13</v>
      </c>
      <c r="B15" s="110">
        <v>44447</v>
      </c>
      <c r="C15" s="22" t="s">
        <v>177</v>
      </c>
      <c r="D15" s="23">
        <v>50</v>
      </c>
      <c r="E15" s="23"/>
      <c r="F15" s="21" t="s">
        <v>182</v>
      </c>
      <c r="G15" s="20" t="s">
        <v>116</v>
      </c>
    </row>
    <row r="16" spans="1:10" ht="18.75" customHeight="1" x14ac:dyDescent="0.25">
      <c r="A16" s="21">
        <v>14</v>
      </c>
      <c r="B16" s="110">
        <v>44447</v>
      </c>
      <c r="C16" s="22" t="s">
        <v>178</v>
      </c>
      <c r="D16" s="23">
        <v>50</v>
      </c>
      <c r="E16" s="23"/>
      <c r="F16" s="21" t="s">
        <v>182</v>
      </c>
      <c r="G16" s="20" t="s">
        <v>116</v>
      </c>
    </row>
    <row r="17" spans="1:7" ht="18.75" customHeight="1" x14ac:dyDescent="0.25">
      <c r="A17" s="21">
        <v>15</v>
      </c>
      <c r="B17" s="110">
        <v>44447</v>
      </c>
      <c r="C17" s="22" t="s">
        <v>369</v>
      </c>
      <c r="D17" s="23">
        <v>50</v>
      </c>
      <c r="E17" s="23"/>
      <c r="F17" s="21" t="s">
        <v>182</v>
      </c>
      <c r="G17" s="20" t="s">
        <v>116</v>
      </c>
    </row>
    <row r="18" spans="1:7" ht="15.75" x14ac:dyDescent="0.25">
      <c r="A18" s="21">
        <v>16</v>
      </c>
      <c r="B18" s="110">
        <v>44501</v>
      </c>
      <c r="C18" s="133" t="s">
        <v>179</v>
      </c>
      <c r="D18" s="125"/>
      <c r="E18" s="134">
        <v>50</v>
      </c>
      <c r="F18" s="135" t="s">
        <v>182</v>
      </c>
      <c r="G18" s="20" t="s">
        <v>77</v>
      </c>
    </row>
    <row r="19" spans="1:7" ht="15.75" x14ac:dyDescent="0.25">
      <c r="A19" s="21">
        <v>17</v>
      </c>
      <c r="B19" s="110">
        <v>44512</v>
      </c>
      <c r="C19" s="22" t="s">
        <v>208</v>
      </c>
      <c r="D19" s="23">
        <v>50</v>
      </c>
      <c r="E19" s="125"/>
      <c r="F19" s="21" t="s">
        <v>182</v>
      </c>
      <c r="G19" s="20" t="s">
        <v>133</v>
      </c>
    </row>
    <row r="20" spans="1:7" ht="15.75" x14ac:dyDescent="0.25">
      <c r="A20" s="21">
        <v>18</v>
      </c>
      <c r="B20" s="110">
        <v>44448</v>
      </c>
      <c r="C20" s="22" t="s">
        <v>180</v>
      </c>
      <c r="D20" s="23">
        <v>50</v>
      </c>
      <c r="E20" s="23"/>
      <c r="F20" s="21" t="s">
        <v>182</v>
      </c>
      <c r="G20" s="20" t="s">
        <v>116</v>
      </c>
    </row>
    <row r="21" spans="1:7" ht="15.75" x14ac:dyDescent="0.25">
      <c r="A21" s="21">
        <v>19</v>
      </c>
      <c r="B21" s="110">
        <v>44501</v>
      </c>
      <c r="C21" s="22" t="s">
        <v>368</v>
      </c>
      <c r="D21" s="23">
        <v>50</v>
      </c>
      <c r="E21" s="125"/>
      <c r="F21" s="21" t="s">
        <v>182</v>
      </c>
      <c r="G21" s="20" t="s">
        <v>214</v>
      </c>
    </row>
    <row r="22" spans="1:7" ht="15.75" x14ac:dyDescent="0.25">
      <c r="A22" s="21">
        <v>20</v>
      </c>
      <c r="B22" s="110">
        <v>44501</v>
      </c>
      <c r="C22" s="133" t="s">
        <v>186</v>
      </c>
      <c r="D22" s="134">
        <v>50</v>
      </c>
      <c r="E22" s="134"/>
      <c r="F22" s="135" t="s">
        <v>182</v>
      </c>
      <c r="G22" s="20" t="s">
        <v>214</v>
      </c>
    </row>
    <row r="23" spans="1:7" ht="15.75" x14ac:dyDescent="0.25">
      <c r="A23" s="21">
        <v>21</v>
      </c>
      <c r="B23" s="110">
        <v>44501</v>
      </c>
      <c r="C23" s="133" t="s">
        <v>187</v>
      </c>
      <c r="D23" s="134">
        <v>50</v>
      </c>
      <c r="E23" s="134"/>
      <c r="F23" s="135" t="s">
        <v>182</v>
      </c>
      <c r="G23" s="20" t="s">
        <v>214</v>
      </c>
    </row>
    <row r="24" spans="1:7" ht="15.75" x14ac:dyDescent="0.25">
      <c r="A24" s="21">
        <v>22</v>
      </c>
      <c r="B24" s="110">
        <v>44448</v>
      </c>
      <c r="C24" s="22" t="s">
        <v>192</v>
      </c>
      <c r="D24" s="23">
        <v>50</v>
      </c>
      <c r="E24" s="23"/>
      <c r="F24" s="21" t="s">
        <v>182</v>
      </c>
      <c r="G24" s="20" t="s">
        <v>214</v>
      </c>
    </row>
    <row r="25" spans="1:7" ht="15.75" x14ac:dyDescent="0.25">
      <c r="A25" s="21">
        <v>23</v>
      </c>
      <c r="B25" s="110">
        <v>44512</v>
      </c>
      <c r="C25" s="133" t="s">
        <v>193</v>
      </c>
      <c r="D25" s="134">
        <v>200</v>
      </c>
      <c r="E25" s="125"/>
      <c r="F25" s="135" t="s">
        <v>195</v>
      </c>
      <c r="G25" s="20" t="s">
        <v>214</v>
      </c>
    </row>
    <row r="26" spans="1:7" ht="15.75" x14ac:dyDescent="0.25">
      <c r="A26" s="21">
        <v>24</v>
      </c>
      <c r="B26" s="21"/>
      <c r="C26" s="124" t="s">
        <v>194</v>
      </c>
      <c r="D26" s="125"/>
      <c r="E26" s="125"/>
      <c r="F26" s="132" t="s">
        <v>195</v>
      </c>
      <c r="G26" s="20"/>
    </row>
    <row r="27" spans="1:7" ht="15.75" x14ac:dyDescent="0.25">
      <c r="A27" s="21">
        <v>25</v>
      </c>
      <c r="B27" s="110">
        <v>44526</v>
      </c>
      <c r="C27" s="22" t="s">
        <v>367</v>
      </c>
      <c r="D27" s="23">
        <v>800</v>
      </c>
      <c r="E27" s="125"/>
      <c r="F27" s="21" t="s">
        <v>195</v>
      </c>
      <c r="G27" s="20" t="s">
        <v>133</v>
      </c>
    </row>
    <row r="28" spans="1:7" ht="15.75" x14ac:dyDescent="0.25">
      <c r="A28" s="21">
        <v>26</v>
      </c>
      <c r="B28" s="110">
        <v>44448</v>
      </c>
      <c r="C28" s="22" t="s">
        <v>196</v>
      </c>
      <c r="D28" s="23">
        <v>400</v>
      </c>
      <c r="E28" s="23"/>
      <c r="F28" s="21" t="s">
        <v>195</v>
      </c>
      <c r="G28" s="20" t="s">
        <v>205</v>
      </c>
    </row>
    <row r="29" spans="1:7" ht="15.75" x14ac:dyDescent="0.25">
      <c r="A29" s="21">
        <v>27</v>
      </c>
      <c r="B29" s="110">
        <v>44510</v>
      </c>
      <c r="C29" s="22" t="s">
        <v>199</v>
      </c>
      <c r="D29" s="23">
        <v>200</v>
      </c>
      <c r="E29" s="125"/>
      <c r="F29" s="21" t="s">
        <v>195</v>
      </c>
      <c r="G29" s="20" t="s">
        <v>116</v>
      </c>
    </row>
    <row r="30" spans="1:7" ht="15.75" x14ac:dyDescent="0.25">
      <c r="A30" s="21">
        <v>28</v>
      </c>
      <c r="B30" s="110">
        <v>44490</v>
      </c>
      <c r="C30" s="22" t="s">
        <v>197</v>
      </c>
      <c r="D30" s="23">
        <v>400</v>
      </c>
      <c r="E30" s="23"/>
      <c r="F30" s="21" t="s">
        <v>195</v>
      </c>
      <c r="G30" s="20" t="s">
        <v>205</v>
      </c>
    </row>
    <row r="31" spans="1:7" ht="15.75" x14ac:dyDescent="0.25">
      <c r="A31" s="21">
        <v>29</v>
      </c>
      <c r="B31" s="110">
        <v>44490</v>
      </c>
      <c r="C31" s="22" t="s">
        <v>198</v>
      </c>
      <c r="D31" s="23">
        <v>400</v>
      </c>
      <c r="E31" s="23"/>
      <c r="F31" s="21" t="s">
        <v>195</v>
      </c>
      <c r="G31" s="20" t="s">
        <v>116</v>
      </c>
    </row>
    <row r="32" spans="1:7" ht="15.75" x14ac:dyDescent="0.25">
      <c r="A32" s="21">
        <v>30</v>
      </c>
      <c r="B32" s="110">
        <v>44451</v>
      </c>
      <c r="C32" s="22" t="s">
        <v>314</v>
      </c>
      <c r="D32" s="23"/>
      <c r="E32" s="23">
        <v>50</v>
      </c>
      <c r="F32" s="21" t="s">
        <v>201</v>
      </c>
      <c r="G32" s="20" t="s">
        <v>204</v>
      </c>
    </row>
    <row r="33" spans="1:7" ht="15.75" x14ac:dyDescent="0.25">
      <c r="A33" s="21">
        <v>31</v>
      </c>
      <c r="B33" s="110">
        <v>44526</v>
      </c>
      <c r="C33" s="22" t="s">
        <v>200</v>
      </c>
      <c r="D33" s="23">
        <v>800</v>
      </c>
      <c r="E33" s="125"/>
      <c r="F33" s="21" t="s">
        <v>195</v>
      </c>
      <c r="G33" s="20" t="s">
        <v>133</v>
      </c>
    </row>
    <row r="34" spans="1:7" ht="15.75" x14ac:dyDescent="0.25">
      <c r="A34" s="21">
        <v>32</v>
      </c>
      <c r="B34" s="110">
        <v>44497</v>
      </c>
      <c r="C34" s="133" t="s">
        <v>64</v>
      </c>
      <c r="D34" s="134">
        <v>250</v>
      </c>
      <c r="E34" s="134"/>
      <c r="F34" s="135" t="s">
        <v>209</v>
      </c>
      <c r="G34" s="20" t="s">
        <v>210</v>
      </c>
    </row>
    <row r="35" spans="1:7" ht="15.75" x14ac:dyDescent="0.25">
      <c r="A35" s="21">
        <v>33</v>
      </c>
      <c r="B35" s="110">
        <v>44501</v>
      </c>
      <c r="C35" s="22" t="s">
        <v>108</v>
      </c>
      <c r="D35" s="23">
        <v>50</v>
      </c>
      <c r="E35" s="125"/>
      <c r="F35" s="21" t="s">
        <v>182</v>
      </c>
      <c r="G35" s="20" t="s">
        <v>116</v>
      </c>
    </row>
    <row r="36" spans="1:7" ht="15.75" x14ac:dyDescent="0.25">
      <c r="A36" s="21">
        <v>34</v>
      </c>
      <c r="B36" s="110">
        <v>44494</v>
      </c>
      <c r="C36" s="133" t="s">
        <v>353</v>
      </c>
      <c r="D36" s="134">
        <v>50</v>
      </c>
      <c r="E36" s="125"/>
      <c r="F36" s="135" t="s">
        <v>182</v>
      </c>
      <c r="G36" s="20" t="s">
        <v>116</v>
      </c>
    </row>
    <row r="37" spans="1:7" ht="15.75" x14ac:dyDescent="0.25">
      <c r="A37" s="21">
        <v>35</v>
      </c>
      <c r="B37" s="110">
        <v>44501</v>
      </c>
      <c r="C37" s="22" t="s">
        <v>202</v>
      </c>
      <c r="D37" s="134">
        <v>50</v>
      </c>
      <c r="E37" s="125"/>
      <c r="F37" s="21" t="s">
        <v>182</v>
      </c>
      <c r="G37" s="20" t="s">
        <v>116</v>
      </c>
    </row>
    <row r="38" spans="1:7" ht="15.75" x14ac:dyDescent="0.25">
      <c r="A38" s="21">
        <v>36</v>
      </c>
      <c r="B38" s="110">
        <v>44526</v>
      </c>
      <c r="C38" s="22" t="s">
        <v>206</v>
      </c>
      <c r="D38" s="23">
        <v>100</v>
      </c>
      <c r="E38" s="125"/>
      <c r="F38" s="21" t="s">
        <v>195</v>
      </c>
      <c r="G38" s="20" t="s">
        <v>133</v>
      </c>
    </row>
    <row r="39" spans="1:7" ht="15.75" x14ac:dyDescent="0.25">
      <c r="A39" s="21">
        <v>37</v>
      </c>
      <c r="B39" s="110">
        <v>44501</v>
      </c>
      <c r="C39" s="133" t="s">
        <v>258</v>
      </c>
      <c r="D39" s="134">
        <v>50</v>
      </c>
      <c r="E39" s="134"/>
      <c r="F39" s="135" t="s">
        <v>182</v>
      </c>
      <c r="G39" s="20" t="s">
        <v>116</v>
      </c>
    </row>
    <row r="40" spans="1:7" ht="15.75" x14ac:dyDescent="0.25">
      <c r="A40" s="21">
        <v>38</v>
      </c>
      <c r="B40" s="110"/>
      <c r="C40" s="124" t="s">
        <v>303</v>
      </c>
      <c r="D40" s="125">
        <v>0</v>
      </c>
      <c r="E40" s="134"/>
      <c r="F40" s="132" t="s">
        <v>195</v>
      </c>
      <c r="G40" s="20"/>
    </row>
    <row r="41" spans="1:7" ht="18.75" x14ac:dyDescent="0.3">
      <c r="A41" s="116"/>
      <c r="B41" s="21"/>
      <c r="C41" s="21" t="s">
        <v>18</v>
      </c>
      <c r="D41" s="23">
        <f>SUM(D3:D40)</f>
        <v>4750</v>
      </c>
      <c r="E41" s="23">
        <f>SUM(E7:E39)</f>
        <v>150</v>
      </c>
      <c r="F41" s="171">
        <f>SUM(D41:E41)</f>
        <v>4900</v>
      </c>
      <c r="G41" s="20"/>
    </row>
    <row r="42" spans="1:7" ht="18.75" x14ac:dyDescent="0.3">
      <c r="A42" s="131"/>
      <c r="B42" s="29"/>
    </row>
    <row r="43" spans="1:7" ht="18.75" x14ac:dyDescent="0.3">
      <c r="A43" s="215" t="s">
        <v>375</v>
      </c>
      <c r="B43" s="215"/>
      <c r="C43" s="215"/>
      <c r="D43" s="215"/>
      <c r="E43" s="215"/>
      <c r="F43" s="215"/>
    </row>
    <row r="44" spans="1:7" ht="18.75" x14ac:dyDescent="0.3">
      <c r="A44" s="24" t="s">
        <v>19</v>
      </c>
      <c r="B44" s="24" t="s">
        <v>7</v>
      </c>
      <c r="C44" s="24" t="s">
        <v>167</v>
      </c>
      <c r="D44" s="24" t="s">
        <v>20</v>
      </c>
      <c r="E44" s="55"/>
      <c r="F44" s="54"/>
    </row>
    <row r="45" spans="1:7" ht="15.75" x14ac:dyDescent="0.25">
      <c r="A45" s="21">
        <v>1</v>
      </c>
      <c r="B45" s="110">
        <v>44528</v>
      </c>
      <c r="C45" s="22" t="s">
        <v>315</v>
      </c>
      <c r="D45" s="23">
        <v>600</v>
      </c>
    </row>
    <row r="46" spans="1:7" ht="18.75" x14ac:dyDescent="0.3">
      <c r="A46" s="21">
        <v>2</v>
      </c>
      <c r="B46" s="110">
        <v>44500</v>
      </c>
      <c r="C46" s="175" t="s">
        <v>338</v>
      </c>
      <c r="D46" s="23">
        <v>3461.42</v>
      </c>
      <c r="E46" s="55"/>
      <c r="F46" s="54"/>
    </row>
    <row r="47" spans="1:7" ht="18.75" x14ac:dyDescent="0.3">
      <c r="A47" s="131"/>
      <c r="B47" s="54"/>
      <c r="C47" s="56" t="s">
        <v>18</v>
      </c>
      <c r="D47" s="55">
        <f>SUM(D45:D46)</f>
        <v>4061.42</v>
      </c>
      <c r="E47" s="55"/>
      <c r="F47" s="54"/>
    </row>
    <row r="48" spans="1:7" ht="18.75" x14ac:dyDescent="0.3">
      <c r="A48" s="131"/>
      <c r="B48" s="54"/>
      <c r="C48" s="56"/>
      <c r="D48" s="55"/>
      <c r="E48" s="55"/>
      <c r="F48" s="54"/>
    </row>
    <row r="49" spans="1:6" ht="18.75" x14ac:dyDescent="0.3">
      <c r="A49" s="131"/>
      <c r="B49" s="54"/>
      <c r="C49" s="56"/>
      <c r="D49" s="55"/>
      <c r="E49" s="55"/>
      <c r="F49" s="54"/>
    </row>
    <row r="50" spans="1:6" ht="18.75" x14ac:dyDescent="0.3">
      <c r="A50" s="131"/>
      <c r="B50" s="54"/>
      <c r="C50" s="56"/>
      <c r="D50" s="55"/>
      <c r="E50" s="55"/>
      <c r="F50" s="54"/>
    </row>
    <row r="51" spans="1:6" ht="18.75" x14ac:dyDescent="0.3">
      <c r="A51" s="131"/>
      <c r="B51" s="54"/>
      <c r="C51" s="56"/>
      <c r="D51" s="55"/>
      <c r="E51" s="55"/>
      <c r="F51" s="54"/>
    </row>
    <row r="52" spans="1:6" ht="18.75" x14ac:dyDescent="0.3">
      <c r="A52" s="131"/>
      <c r="B52" s="54"/>
      <c r="C52" s="56"/>
      <c r="D52" s="55"/>
      <c r="E52" s="55"/>
      <c r="F52" s="54"/>
    </row>
    <row r="53" spans="1:6" ht="18.75" x14ac:dyDescent="0.3">
      <c r="A53" s="131"/>
      <c r="B53" s="54"/>
      <c r="C53" s="56"/>
      <c r="D53" s="55"/>
      <c r="E53" s="55"/>
      <c r="F53" s="54"/>
    </row>
    <row r="54" spans="1:6" ht="18.75" x14ac:dyDescent="0.3">
      <c r="A54" s="131"/>
      <c r="B54" s="54"/>
      <c r="C54" s="56"/>
      <c r="D54" s="55"/>
      <c r="E54" s="55"/>
      <c r="F54" s="54"/>
    </row>
    <row r="55" spans="1:6" ht="18.75" x14ac:dyDescent="0.3">
      <c r="A55" s="131"/>
      <c r="B55" s="54"/>
      <c r="C55" s="56"/>
      <c r="D55" s="55"/>
      <c r="E55" s="55"/>
      <c r="F55" s="54"/>
    </row>
    <row r="56" spans="1:6" ht="18.75" x14ac:dyDescent="0.3">
      <c r="A56" s="56"/>
      <c r="B56" s="54"/>
      <c r="C56" s="56"/>
      <c r="D56" s="55"/>
      <c r="E56" s="55"/>
      <c r="F56" s="54"/>
    </row>
    <row r="57" spans="1:6" ht="18.75" x14ac:dyDescent="0.3">
      <c r="A57" s="29"/>
      <c r="B57" s="56"/>
      <c r="C57" s="56"/>
      <c r="D57" s="55"/>
      <c r="E57" s="55"/>
      <c r="F57" s="54"/>
    </row>
    <row r="58" spans="1:6" ht="18.75" x14ac:dyDescent="0.3">
      <c r="B58" s="29"/>
      <c r="C58" s="29"/>
      <c r="D58" s="29"/>
      <c r="E58" s="55"/>
      <c r="F58" s="54"/>
    </row>
    <row r="59" spans="1:6" ht="18.75" x14ac:dyDescent="0.3">
      <c r="E59" s="55"/>
      <c r="F59" s="56"/>
    </row>
    <row r="60" spans="1:6" x14ac:dyDescent="0.25">
      <c r="E60" s="29"/>
      <c r="F60" s="29"/>
    </row>
  </sheetData>
  <mergeCells count="1">
    <mergeCell ref="A43:F43"/>
  </mergeCells>
  <pageMargins left="0" right="0" top="0" bottom="0" header="0.3" footer="0.3"/>
  <pageSetup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B56DD-8F79-4F97-8136-9D4E354EE458}">
  <dimension ref="A2:E18"/>
  <sheetViews>
    <sheetView topLeftCell="A4" workbookViewId="0">
      <selection activeCell="I9" sqref="I9"/>
    </sheetView>
  </sheetViews>
  <sheetFormatPr defaultRowHeight="15" x14ac:dyDescent="0.25"/>
  <cols>
    <col min="1" max="1" width="5.85546875" customWidth="1"/>
    <col min="2" max="2" width="15.28515625" customWidth="1"/>
    <col min="3" max="3" width="28.140625" customWidth="1"/>
    <col min="4" max="4" width="20.140625" customWidth="1"/>
    <col min="5" max="5" width="13.28515625" customWidth="1"/>
  </cols>
  <sheetData>
    <row r="2" spans="1:5" s="16" customFormat="1" ht="18.75" x14ac:dyDescent="0.3">
      <c r="A2" s="16" t="s">
        <v>308</v>
      </c>
    </row>
    <row r="3" spans="1:5" s="16" customFormat="1" ht="18.75" x14ac:dyDescent="0.3"/>
    <row r="4" spans="1:5" s="16" customFormat="1" ht="18.75" x14ac:dyDescent="0.3">
      <c r="A4" s="12" t="s">
        <v>19</v>
      </c>
      <c r="B4" s="12" t="s">
        <v>7</v>
      </c>
      <c r="C4" s="12" t="s">
        <v>309</v>
      </c>
      <c r="D4" s="12" t="s">
        <v>111</v>
      </c>
      <c r="E4" s="12" t="s">
        <v>77</v>
      </c>
    </row>
    <row r="5" spans="1:5" s="16" customFormat="1" ht="18.75" x14ac:dyDescent="0.3">
      <c r="A5" s="212">
        <v>1</v>
      </c>
      <c r="B5" s="213">
        <v>44526</v>
      </c>
      <c r="C5" s="138" t="s">
        <v>307</v>
      </c>
      <c r="D5" s="138"/>
      <c r="E5" s="139">
        <v>30</v>
      </c>
    </row>
    <row r="6" spans="1:5" s="16" customFormat="1" ht="18.75" x14ac:dyDescent="0.3">
      <c r="A6" s="212">
        <v>2</v>
      </c>
      <c r="B6" s="213">
        <v>44526</v>
      </c>
      <c r="C6" s="138" t="s">
        <v>305</v>
      </c>
      <c r="D6" s="139">
        <v>50</v>
      </c>
      <c r="E6" s="139"/>
    </row>
    <row r="7" spans="1:5" s="16" customFormat="1" ht="18.75" x14ac:dyDescent="0.3">
      <c r="A7" s="21">
        <v>3</v>
      </c>
      <c r="B7" s="110">
        <v>44526</v>
      </c>
      <c r="C7" s="22" t="s">
        <v>226</v>
      </c>
      <c r="D7" s="23">
        <v>30</v>
      </c>
      <c r="E7" s="23"/>
    </row>
    <row r="8" spans="1:5" s="16" customFormat="1" ht="18.75" x14ac:dyDescent="0.3">
      <c r="A8" s="21">
        <v>4</v>
      </c>
      <c r="B8" s="110">
        <v>44526</v>
      </c>
      <c r="C8" s="22" t="s">
        <v>312</v>
      </c>
      <c r="D8" s="172"/>
      <c r="E8" s="23">
        <v>50</v>
      </c>
    </row>
    <row r="9" spans="1:5" s="16" customFormat="1" ht="18.75" x14ac:dyDescent="0.3">
      <c r="A9" s="21">
        <v>5</v>
      </c>
      <c r="B9" s="110">
        <v>44526</v>
      </c>
      <c r="C9" s="22" t="s">
        <v>313</v>
      </c>
      <c r="D9" s="172"/>
      <c r="E9" s="23">
        <v>30</v>
      </c>
    </row>
    <row r="10" spans="1:5" s="16" customFormat="1" ht="18.75" x14ac:dyDescent="0.3">
      <c r="A10" s="21">
        <v>6</v>
      </c>
      <c r="B10" s="110">
        <v>44528</v>
      </c>
      <c r="C10" s="22" t="s">
        <v>316</v>
      </c>
      <c r="D10" s="172"/>
      <c r="E10" s="23">
        <v>30</v>
      </c>
    </row>
    <row r="11" spans="1:5" s="16" customFormat="1" ht="18.75" x14ac:dyDescent="0.3">
      <c r="A11" s="21">
        <v>7</v>
      </c>
      <c r="B11" s="110">
        <v>44528</v>
      </c>
      <c r="C11" s="22" t="s">
        <v>317</v>
      </c>
      <c r="D11" s="23">
        <v>30</v>
      </c>
      <c r="E11" s="23"/>
    </row>
    <row r="12" spans="1:5" s="16" customFormat="1" ht="18.75" x14ac:dyDescent="0.3">
      <c r="A12" s="21"/>
      <c r="B12" s="21"/>
      <c r="C12" s="22"/>
      <c r="D12" s="172">
        <f>SUM(D6:D11)</f>
        <v>110</v>
      </c>
      <c r="E12" s="23">
        <f>SUM(E5:E11)</f>
        <v>140</v>
      </c>
    </row>
    <row r="13" spans="1:5" s="16" customFormat="1" ht="18.75" x14ac:dyDescent="0.3">
      <c r="A13" s="20"/>
      <c r="B13" s="20"/>
      <c r="C13" s="20"/>
      <c r="D13" s="20"/>
      <c r="E13" s="20"/>
    </row>
    <row r="14" spans="1:5" s="16" customFormat="1" ht="18.75" x14ac:dyDescent="0.3">
      <c r="A14" s="20"/>
      <c r="B14" s="20"/>
      <c r="C14" s="20"/>
      <c r="D14" s="20"/>
      <c r="E14" s="20"/>
    </row>
    <row r="15" spans="1:5" s="16" customFormat="1" ht="18.75" x14ac:dyDescent="0.3">
      <c r="A15" s="20"/>
      <c r="B15" s="20"/>
      <c r="C15" s="20"/>
      <c r="D15" s="20"/>
      <c r="E15" s="20"/>
    </row>
    <row r="16" spans="1:5" s="16" customFormat="1" ht="18.75" x14ac:dyDescent="0.3">
      <c r="A16" s="20"/>
      <c r="B16" s="20"/>
      <c r="C16" s="20"/>
      <c r="D16" s="20"/>
      <c r="E16" s="20"/>
    </row>
    <row r="17" spans="1:5" s="16" customFormat="1" ht="18.75" x14ac:dyDescent="0.3">
      <c r="A17" s="20"/>
      <c r="B17" s="20"/>
      <c r="C17" s="20"/>
      <c r="D17" s="20"/>
      <c r="E17" s="20"/>
    </row>
    <row r="18" spans="1:5" s="16" customFormat="1" ht="18.75" x14ac:dyDescent="0.3"/>
  </sheetData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B4CC-DA14-4B0D-8D59-D4DBE83DCA69}">
  <dimension ref="A1:F62"/>
  <sheetViews>
    <sheetView topLeftCell="A52" workbookViewId="0">
      <selection activeCell="B59" sqref="B59"/>
    </sheetView>
  </sheetViews>
  <sheetFormatPr defaultRowHeight="15" x14ac:dyDescent="0.25"/>
  <cols>
    <col min="1" max="1" width="6.28515625" customWidth="1"/>
    <col min="2" max="2" width="28.42578125" customWidth="1"/>
    <col min="3" max="3" width="14" customWidth="1"/>
    <col min="4" max="4" width="16.140625" customWidth="1"/>
    <col min="5" max="5" width="13.7109375" customWidth="1"/>
    <col min="6" max="6" width="11.42578125" bestFit="1" customWidth="1"/>
  </cols>
  <sheetData>
    <row r="1" spans="1:6" ht="21" x14ac:dyDescent="0.35">
      <c r="A1" s="36" t="s">
        <v>235</v>
      </c>
      <c r="B1" s="36"/>
    </row>
    <row r="2" spans="1:6" ht="21" x14ac:dyDescent="0.35">
      <c r="A2" s="36"/>
      <c r="B2" s="36"/>
    </row>
    <row r="4" spans="1:6" ht="21" x14ac:dyDescent="0.35">
      <c r="A4" s="142" t="s">
        <v>19</v>
      </c>
      <c r="B4" s="147" t="s">
        <v>26</v>
      </c>
      <c r="C4" s="148" t="s">
        <v>234</v>
      </c>
      <c r="D4" s="143"/>
      <c r="E4" s="149"/>
      <c r="F4" s="29"/>
    </row>
    <row r="5" spans="1:6" ht="21" x14ac:dyDescent="0.35">
      <c r="A5" s="144"/>
      <c r="B5" s="144"/>
      <c r="C5" s="145" t="s">
        <v>77</v>
      </c>
      <c r="D5" s="145" t="s">
        <v>268</v>
      </c>
      <c r="E5" s="145" t="s">
        <v>116</v>
      </c>
      <c r="F5" s="29"/>
    </row>
    <row r="6" spans="1:6" ht="18.75" x14ac:dyDescent="0.3">
      <c r="A6" s="14">
        <v>1</v>
      </c>
      <c r="B6" s="18" t="s">
        <v>236</v>
      </c>
      <c r="C6" s="15">
        <v>101</v>
      </c>
      <c r="D6" s="18"/>
      <c r="E6" s="15"/>
      <c r="F6" s="29"/>
    </row>
    <row r="7" spans="1:6" ht="18.75" x14ac:dyDescent="0.3">
      <c r="A7" s="14">
        <v>2</v>
      </c>
      <c r="B7" s="18" t="s">
        <v>237</v>
      </c>
      <c r="C7" s="15"/>
      <c r="D7" s="15">
        <v>335</v>
      </c>
      <c r="E7" s="18"/>
      <c r="F7" s="29"/>
    </row>
    <row r="8" spans="1:6" ht="18.75" x14ac:dyDescent="0.3">
      <c r="A8" s="14">
        <v>3</v>
      </c>
      <c r="B8" s="18" t="s">
        <v>238</v>
      </c>
      <c r="C8" s="15"/>
      <c r="D8" s="15">
        <v>105</v>
      </c>
      <c r="E8" s="18"/>
      <c r="F8" s="29"/>
    </row>
    <row r="9" spans="1:6" ht="18.75" x14ac:dyDescent="0.3">
      <c r="A9" s="14">
        <v>4</v>
      </c>
      <c r="B9" s="18" t="s">
        <v>239</v>
      </c>
      <c r="C9" s="15"/>
      <c r="D9" s="15">
        <v>65</v>
      </c>
      <c r="E9" s="18"/>
      <c r="F9" s="29"/>
    </row>
    <row r="10" spans="1:6" ht="18.75" x14ac:dyDescent="0.3">
      <c r="A10" s="14">
        <v>5</v>
      </c>
      <c r="B10" s="18" t="s">
        <v>240</v>
      </c>
      <c r="C10" s="15"/>
      <c r="D10" s="15">
        <v>135</v>
      </c>
      <c r="E10" s="18"/>
      <c r="F10" s="29"/>
    </row>
    <row r="11" spans="1:6" ht="18.75" x14ac:dyDescent="0.3">
      <c r="A11" s="14">
        <v>6</v>
      </c>
      <c r="B11" s="18" t="s">
        <v>241</v>
      </c>
      <c r="C11" s="15"/>
      <c r="D11" s="15">
        <v>241</v>
      </c>
      <c r="E11" s="18"/>
      <c r="F11" s="29"/>
    </row>
    <row r="12" spans="1:6" ht="18.75" x14ac:dyDescent="0.3">
      <c r="A12" s="14">
        <v>7</v>
      </c>
      <c r="B12" s="18" t="s">
        <v>371</v>
      </c>
      <c r="C12" s="15"/>
      <c r="D12" s="15">
        <v>601</v>
      </c>
      <c r="E12" s="18"/>
      <c r="F12" s="29"/>
    </row>
    <row r="13" spans="1:6" ht="18.75" x14ac:dyDescent="0.3">
      <c r="A13" s="14">
        <v>8</v>
      </c>
      <c r="B13" s="18" t="s">
        <v>169</v>
      </c>
      <c r="C13" s="15"/>
      <c r="D13" s="15">
        <v>251</v>
      </c>
      <c r="E13" s="18"/>
      <c r="F13" s="29"/>
    </row>
    <row r="14" spans="1:6" ht="18.75" x14ac:dyDescent="0.3">
      <c r="A14" s="14">
        <v>9</v>
      </c>
      <c r="B14" s="18" t="s">
        <v>242</v>
      </c>
      <c r="C14" s="15"/>
      <c r="D14" s="15">
        <v>205</v>
      </c>
      <c r="E14" s="18"/>
      <c r="F14" s="29"/>
    </row>
    <row r="15" spans="1:6" ht="18.75" x14ac:dyDescent="0.3">
      <c r="A15" s="14">
        <v>10</v>
      </c>
      <c r="B15" s="18" t="s">
        <v>243</v>
      </c>
      <c r="C15" s="15"/>
      <c r="D15" s="15">
        <v>151</v>
      </c>
      <c r="E15" s="18"/>
      <c r="F15" s="29"/>
    </row>
    <row r="16" spans="1:6" ht="18.75" x14ac:dyDescent="0.3">
      <c r="A16" s="14">
        <v>11</v>
      </c>
      <c r="B16" s="146" t="s">
        <v>249</v>
      </c>
      <c r="C16" s="15"/>
      <c r="D16" s="15">
        <v>151</v>
      </c>
      <c r="E16" s="18"/>
      <c r="F16" s="29"/>
    </row>
    <row r="17" spans="1:6" ht="18.75" x14ac:dyDescent="0.3">
      <c r="A17" s="14">
        <v>12</v>
      </c>
      <c r="B17" s="18" t="s">
        <v>183</v>
      </c>
      <c r="C17" s="15"/>
      <c r="D17" s="15">
        <v>101</v>
      </c>
      <c r="E17" s="18"/>
      <c r="F17" s="29"/>
    </row>
    <row r="18" spans="1:6" ht="18.75" x14ac:dyDescent="0.3">
      <c r="A18" s="14">
        <v>13</v>
      </c>
      <c r="B18" s="18" t="s">
        <v>244</v>
      </c>
      <c r="C18" s="15"/>
      <c r="D18" s="15"/>
      <c r="E18" s="15">
        <v>101</v>
      </c>
      <c r="F18" s="29"/>
    </row>
    <row r="19" spans="1:6" ht="18.75" x14ac:dyDescent="0.3">
      <c r="A19" s="14">
        <v>14</v>
      </c>
      <c r="B19" s="18" t="s">
        <v>245</v>
      </c>
      <c r="C19" s="15"/>
      <c r="D19" s="15">
        <v>103</v>
      </c>
      <c r="E19" s="18"/>
      <c r="F19" s="29"/>
    </row>
    <row r="20" spans="1:6" ht="18.75" x14ac:dyDescent="0.3">
      <c r="A20" s="14">
        <v>15</v>
      </c>
      <c r="B20" s="18" t="s">
        <v>175</v>
      </c>
      <c r="C20" s="15"/>
      <c r="D20" s="15">
        <v>150</v>
      </c>
      <c r="E20" s="18"/>
      <c r="F20" s="29"/>
    </row>
    <row r="21" spans="1:6" ht="18.75" x14ac:dyDescent="0.3">
      <c r="A21" s="14">
        <v>16</v>
      </c>
      <c r="B21" s="18" t="s">
        <v>246</v>
      </c>
      <c r="C21" s="15"/>
      <c r="D21" s="15">
        <v>50</v>
      </c>
      <c r="E21" s="18"/>
      <c r="F21" s="29"/>
    </row>
    <row r="22" spans="1:6" ht="18.75" x14ac:dyDescent="0.3">
      <c r="A22" s="14">
        <v>17</v>
      </c>
      <c r="B22" s="18" t="s">
        <v>247</v>
      </c>
      <c r="C22" s="15"/>
      <c r="D22" s="15">
        <v>30</v>
      </c>
      <c r="E22" s="18"/>
      <c r="F22" s="29"/>
    </row>
    <row r="23" spans="1:6" ht="18.75" x14ac:dyDescent="0.3">
      <c r="A23" s="14">
        <v>18</v>
      </c>
      <c r="B23" s="18" t="s">
        <v>174</v>
      </c>
      <c r="C23" s="15"/>
      <c r="D23" s="15">
        <v>30</v>
      </c>
      <c r="E23" s="18"/>
      <c r="F23" s="29"/>
    </row>
    <row r="24" spans="1:6" ht="18.75" x14ac:dyDescent="0.3">
      <c r="A24" s="14">
        <v>19</v>
      </c>
      <c r="B24" s="18" t="s">
        <v>248</v>
      </c>
      <c r="C24" s="15"/>
      <c r="D24" s="15">
        <v>30</v>
      </c>
      <c r="E24" s="18"/>
      <c r="F24" s="29"/>
    </row>
    <row r="25" spans="1:6" ht="18.75" x14ac:dyDescent="0.3">
      <c r="A25" s="14">
        <v>20</v>
      </c>
      <c r="B25" s="18" t="s">
        <v>372</v>
      </c>
      <c r="C25" s="15"/>
      <c r="D25" s="15">
        <v>101</v>
      </c>
      <c r="E25" s="18"/>
      <c r="F25" s="29"/>
    </row>
    <row r="26" spans="1:6" ht="18.75" x14ac:dyDescent="0.3">
      <c r="A26" s="14">
        <v>21</v>
      </c>
      <c r="B26" s="18" t="s">
        <v>250</v>
      </c>
      <c r="C26" s="15"/>
      <c r="D26" s="15">
        <v>51</v>
      </c>
      <c r="E26" s="18"/>
      <c r="F26" s="29"/>
    </row>
    <row r="27" spans="1:6" ht="18.75" x14ac:dyDescent="0.3">
      <c r="A27" s="14">
        <v>22</v>
      </c>
      <c r="B27" s="18" t="s">
        <v>251</v>
      </c>
      <c r="C27" s="15"/>
      <c r="D27" s="15">
        <v>110</v>
      </c>
      <c r="E27" s="18"/>
      <c r="F27" s="29"/>
    </row>
    <row r="28" spans="1:6" ht="18.75" x14ac:dyDescent="0.3">
      <c r="A28" s="116">
        <v>23</v>
      </c>
      <c r="B28" s="18" t="s">
        <v>252</v>
      </c>
      <c r="C28" s="15"/>
      <c r="D28" s="15">
        <v>100</v>
      </c>
      <c r="E28" s="18"/>
      <c r="F28" s="29"/>
    </row>
    <row r="29" spans="1:6" ht="18.75" x14ac:dyDescent="0.3">
      <c r="A29" s="116">
        <v>24</v>
      </c>
      <c r="B29" s="18" t="s">
        <v>253</v>
      </c>
      <c r="C29" s="18"/>
      <c r="D29" s="117">
        <v>151</v>
      </c>
      <c r="E29" s="18"/>
      <c r="F29" s="29"/>
    </row>
    <row r="30" spans="1:6" ht="18.75" x14ac:dyDescent="0.3">
      <c r="A30" s="14">
        <v>25</v>
      </c>
      <c r="B30" s="18" t="s">
        <v>254</v>
      </c>
      <c r="C30" s="18"/>
      <c r="D30" s="117">
        <v>171</v>
      </c>
      <c r="E30" s="18"/>
      <c r="F30" s="29"/>
    </row>
    <row r="31" spans="1:6" ht="18.75" x14ac:dyDescent="0.3">
      <c r="A31" s="14">
        <v>26</v>
      </c>
      <c r="B31" s="18" t="s">
        <v>96</v>
      </c>
      <c r="C31" s="18"/>
      <c r="D31" s="117"/>
      <c r="E31" s="15">
        <v>251</v>
      </c>
      <c r="F31" s="29"/>
    </row>
    <row r="32" spans="1:6" ht="18.75" x14ac:dyDescent="0.3">
      <c r="A32" s="14">
        <v>29</v>
      </c>
      <c r="B32" s="18" t="s">
        <v>42</v>
      </c>
      <c r="C32" s="18"/>
      <c r="D32" s="15">
        <v>151</v>
      </c>
      <c r="E32" s="18"/>
      <c r="F32" s="29"/>
    </row>
    <row r="33" spans="1:6" ht="18.75" x14ac:dyDescent="0.3">
      <c r="A33" s="14">
        <v>30</v>
      </c>
      <c r="B33" s="18" t="s">
        <v>256</v>
      </c>
      <c r="C33" s="15">
        <v>51</v>
      </c>
      <c r="D33" s="18"/>
      <c r="E33" s="18"/>
      <c r="F33" s="29"/>
    </row>
    <row r="34" spans="1:6" ht="18.75" x14ac:dyDescent="0.3">
      <c r="A34" s="14">
        <v>31</v>
      </c>
      <c r="B34" s="18" t="s">
        <v>257</v>
      </c>
      <c r="C34" s="18"/>
      <c r="D34" s="15">
        <v>151</v>
      </c>
      <c r="E34" s="18"/>
      <c r="F34" s="29"/>
    </row>
    <row r="35" spans="1:6" ht="18.75" x14ac:dyDescent="0.3">
      <c r="A35" s="14">
        <v>32</v>
      </c>
      <c r="B35" s="18" t="s">
        <v>261</v>
      </c>
      <c r="C35" s="15">
        <v>101</v>
      </c>
      <c r="D35" s="15"/>
      <c r="E35" s="18"/>
      <c r="F35" s="29"/>
    </row>
    <row r="36" spans="1:6" ht="18.75" x14ac:dyDescent="0.3">
      <c r="A36" s="14">
        <v>33</v>
      </c>
      <c r="B36" s="18" t="s">
        <v>208</v>
      </c>
      <c r="C36" s="15"/>
      <c r="D36" s="15">
        <v>501</v>
      </c>
      <c r="E36" s="18"/>
      <c r="F36" s="29"/>
    </row>
    <row r="37" spans="1:6" ht="18.75" x14ac:dyDescent="0.3">
      <c r="A37" s="14">
        <v>34</v>
      </c>
      <c r="B37" s="18" t="s">
        <v>373</v>
      </c>
      <c r="C37" s="15"/>
      <c r="D37" s="15"/>
      <c r="E37" s="15">
        <v>111</v>
      </c>
      <c r="F37" s="29"/>
    </row>
    <row r="38" spans="1:6" ht="18.75" x14ac:dyDescent="0.3">
      <c r="A38" s="14">
        <v>35</v>
      </c>
      <c r="B38" s="18" t="s">
        <v>258</v>
      </c>
      <c r="C38" s="15"/>
      <c r="D38" s="15">
        <v>101</v>
      </c>
      <c r="E38" s="18"/>
      <c r="F38" s="29"/>
    </row>
    <row r="39" spans="1:6" ht="18.75" x14ac:dyDescent="0.3">
      <c r="A39" s="14">
        <v>36</v>
      </c>
      <c r="B39" s="18" t="s">
        <v>259</v>
      </c>
      <c r="C39" s="15"/>
      <c r="D39" s="15"/>
      <c r="E39" s="15">
        <v>101</v>
      </c>
      <c r="F39" s="29"/>
    </row>
    <row r="40" spans="1:6" ht="18.75" x14ac:dyDescent="0.3">
      <c r="A40" s="14">
        <v>37</v>
      </c>
      <c r="B40" s="18" t="s">
        <v>115</v>
      </c>
      <c r="C40" s="15"/>
      <c r="D40" s="15">
        <v>151</v>
      </c>
      <c r="E40" s="18"/>
      <c r="F40" s="29"/>
    </row>
    <row r="41" spans="1:6" ht="18.75" x14ac:dyDescent="0.3">
      <c r="A41" s="14">
        <v>38</v>
      </c>
      <c r="B41" s="18" t="s">
        <v>64</v>
      </c>
      <c r="C41" s="15"/>
      <c r="D41" s="15"/>
      <c r="E41" s="15">
        <v>151</v>
      </c>
      <c r="F41" s="29"/>
    </row>
    <row r="42" spans="1:6" ht="18.75" x14ac:dyDescent="0.3">
      <c r="A42" s="14">
        <v>39</v>
      </c>
      <c r="B42" s="18" t="s">
        <v>262</v>
      </c>
      <c r="C42" s="15"/>
      <c r="D42" s="15">
        <v>513</v>
      </c>
      <c r="E42" s="4"/>
      <c r="F42" s="29"/>
    </row>
    <row r="43" spans="1:6" ht="18.75" x14ac:dyDescent="0.3">
      <c r="A43" s="14">
        <v>40</v>
      </c>
      <c r="B43" s="18" t="s">
        <v>177</v>
      </c>
      <c r="C43" s="15"/>
      <c r="D43" s="121"/>
      <c r="E43" s="15">
        <v>151</v>
      </c>
      <c r="F43" s="29"/>
    </row>
    <row r="44" spans="1:6" ht="18.75" x14ac:dyDescent="0.3">
      <c r="A44" s="14">
        <v>41</v>
      </c>
      <c r="B44" s="18" t="s">
        <v>263</v>
      </c>
      <c r="C44" s="18"/>
      <c r="D44" s="15">
        <v>151</v>
      </c>
      <c r="E44" s="18"/>
      <c r="F44" s="29"/>
    </row>
    <row r="45" spans="1:6" ht="18.75" x14ac:dyDescent="0.3">
      <c r="A45" s="116">
        <v>42</v>
      </c>
      <c r="B45" s="18" t="s">
        <v>264</v>
      </c>
      <c r="C45" s="18"/>
      <c r="D45" s="15">
        <v>51</v>
      </c>
      <c r="E45" s="151"/>
      <c r="F45" s="29"/>
    </row>
    <row r="46" spans="1:6" ht="18.75" x14ac:dyDescent="0.3">
      <c r="A46" s="116">
        <v>43</v>
      </c>
      <c r="B46" s="18" t="s">
        <v>358</v>
      </c>
      <c r="C46" s="18"/>
      <c r="D46" s="121"/>
      <c r="E46" s="15">
        <v>51</v>
      </c>
      <c r="F46" s="29"/>
    </row>
    <row r="47" spans="1:6" ht="18.75" x14ac:dyDescent="0.3">
      <c r="A47" s="116">
        <v>44</v>
      </c>
      <c r="B47" s="18" t="s">
        <v>176</v>
      </c>
      <c r="C47" s="18"/>
      <c r="D47" s="15">
        <v>151</v>
      </c>
      <c r="E47" s="15"/>
      <c r="F47" s="29"/>
    </row>
    <row r="48" spans="1:6" ht="18.75" x14ac:dyDescent="0.3">
      <c r="A48" s="116">
        <v>45</v>
      </c>
      <c r="B48" s="18" t="s">
        <v>265</v>
      </c>
      <c r="C48" s="18"/>
      <c r="D48" s="150">
        <v>151</v>
      </c>
      <c r="E48" s="15"/>
      <c r="F48" s="29"/>
    </row>
    <row r="49" spans="1:6" ht="18.75" x14ac:dyDescent="0.3">
      <c r="A49" s="14">
        <v>46</v>
      </c>
      <c r="B49" s="18" t="s">
        <v>269</v>
      </c>
      <c r="C49" s="18"/>
      <c r="D49" s="121"/>
      <c r="E49" s="15">
        <v>101</v>
      </c>
      <c r="F49" s="29"/>
    </row>
    <row r="50" spans="1:6" ht="18.75" x14ac:dyDescent="0.3">
      <c r="A50" s="14">
        <v>47</v>
      </c>
      <c r="B50" s="18" t="s">
        <v>270</v>
      </c>
      <c r="C50" s="18"/>
      <c r="D50" s="15">
        <v>102</v>
      </c>
      <c r="E50" s="15"/>
      <c r="F50" s="29"/>
    </row>
    <row r="51" spans="1:6" ht="18.75" x14ac:dyDescent="0.3">
      <c r="A51" s="14">
        <v>48</v>
      </c>
      <c r="B51" s="18" t="s">
        <v>271</v>
      </c>
      <c r="C51" s="18"/>
      <c r="D51" s="15">
        <v>87</v>
      </c>
      <c r="E51" s="15"/>
      <c r="F51" s="29"/>
    </row>
    <row r="52" spans="1:6" ht="18.75" x14ac:dyDescent="0.3">
      <c r="A52" s="14">
        <v>49</v>
      </c>
      <c r="B52" s="18" t="s">
        <v>374</v>
      </c>
      <c r="C52" s="18"/>
      <c r="D52" s="15">
        <v>127</v>
      </c>
      <c r="E52" s="15"/>
      <c r="F52" s="29"/>
    </row>
    <row r="53" spans="1:6" ht="18.75" x14ac:dyDescent="0.3">
      <c r="A53" s="14">
        <v>50</v>
      </c>
      <c r="B53" s="18" t="s">
        <v>272</v>
      </c>
      <c r="C53" s="18"/>
      <c r="D53" s="15">
        <v>101</v>
      </c>
      <c r="E53" s="15"/>
      <c r="F53" s="29"/>
    </row>
    <row r="54" spans="1:6" ht="18.75" x14ac:dyDescent="0.3">
      <c r="A54" s="14">
        <v>51</v>
      </c>
      <c r="B54" s="18" t="s">
        <v>173</v>
      </c>
      <c r="C54" s="18"/>
      <c r="D54" s="15">
        <v>51</v>
      </c>
      <c r="E54" s="15"/>
      <c r="F54" s="29"/>
    </row>
    <row r="55" spans="1:6" ht="18.75" x14ac:dyDescent="0.3">
      <c r="A55" s="14">
        <v>52</v>
      </c>
      <c r="B55" s="18" t="s">
        <v>273</v>
      </c>
      <c r="C55" s="18"/>
      <c r="D55" s="15">
        <v>101</v>
      </c>
      <c r="E55" s="15"/>
      <c r="F55" s="29"/>
    </row>
    <row r="56" spans="1:6" ht="18.75" x14ac:dyDescent="0.3">
      <c r="A56" s="14">
        <v>53</v>
      </c>
      <c r="B56" s="141" t="s">
        <v>274</v>
      </c>
      <c r="C56" s="39"/>
      <c r="D56" s="15">
        <v>105</v>
      </c>
      <c r="E56" s="152"/>
      <c r="F56" s="29"/>
    </row>
    <row r="57" spans="1:6" ht="18.75" x14ac:dyDescent="0.3">
      <c r="A57" s="14">
        <v>54</v>
      </c>
      <c r="B57" s="18" t="s">
        <v>275</v>
      </c>
      <c r="C57" s="18"/>
      <c r="D57" s="15">
        <v>101</v>
      </c>
      <c r="E57" s="18"/>
      <c r="F57" s="29"/>
    </row>
    <row r="58" spans="1:6" ht="18.75" x14ac:dyDescent="0.3">
      <c r="A58" s="14">
        <v>55</v>
      </c>
      <c r="B58" s="18" t="s">
        <v>276</v>
      </c>
      <c r="C58" s="18"/>
      <c r="D58" s="15">
        <v>101</v>
      </c>
      <c r="E58" s="18"/>
      <c r="F58" s="29"/>
    </row>
    <row r="59" spans="1:6" ht="18.75" x14ac:dyDescent="0.3">
      <c r="A59" s="14">
        <v>56</v>
      </c>
      <c r="B59" s="18" t="s">
        <v>277</v>
      </c>
      <c r="C59" s="18"/>
      <c r="D59" s="121"/>
      <c r="E59" s="15">
        <v>51</v>
      </c>
      <c r="F59" s="29"/>
    </row>
    <row r="60" spans="1:6" ht="18.75" x14ac:dyDescent="0.3">
      <c r="A60" s="14"/>
      <c r="B60" s="18"/>
      <c r="C60" s="18"/>
      <c r="D60" s="15"/>
      <c r="E60" s="18"/>
      <c r="F60" s="29"/>
    </row>
    <row r="61" spans="1:6" ht="21" x14ac:dyDescent="0.35">
      <c r="A61" s="14"/>
      <c r="B61" s="12" t="s">
        <v>18</v>
      </c>
      <c r="C61" s="39">
        <f>SUM(C6:C60)</f>
        <v>253</v>
      </c>
      <c r="D61" s="39">
        <f>SUM(D7:D60)</f>
        <v>6366</v>
      </c>
      <c r="E61" s="39">
        <f>SUM(E18:E60)</f>
        <v>1069</v>
      </c>
      <c r="F61" s="153">
        <f>SUM(C61:E61)</f>
        <v>7688</v>
      </c>
    </row>
    <row r="62" spans="1:6" x14ac:dyDescent="0.25">
      <c r="D62" s="19"/>
    </row>
  </sheetData>
  <pageMargins left="1.2" right="0" top="0" bottom="0" header="0.3" footer="0.3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712AA-FB9F-47BF-A571-B86AD22DD234}">
  <dimension ref="A1"/>
  <sheetViews>
    <sheetView workbookViewId="0">
      <selection activeCell="H5" sqref="H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682A5-F5DF-41CE-9555-4DEFB645EF31}">
  <dimension ref="A1:J36"/>
  <sheetViews>
    <sheetView topLeftCell="A22" workbookViewId="0">
      <selection activeCell="H24" sqref="H24"/>
    </sheetView>
  </sheetViews>
  <sheetFormatPr defaultRowHeight="15" x14ac:dyDescent="0.25"/>
  <cols>
    <col min="1" max="1" width="5.7109375" customWidth="1"/>
    <col min="2" max="2" width="45.7109375" customWidth="1"/>
    <col min="3" max="3" width="16" customWidth="1"/>
    <col min="4" max="4" width="16.140625" customWidth="1"/>
    <col min="5" max="5" width="17.28515625" customWidth="1"/>
    <col min="6" max="6" width="17" customWidth="1"/>
    <col min="7" max="7" width="18.5703125" customWidth="1"/>
    <col min="8" max="8" width="10.85546875" customWidth="1"/>
  </cols>
  <sheetData>
    <row r="1" spans="1:7" ht="18.75" x14ac:dyDescent="0.3">
      <c r="A1" s="16" t="s">
        <v>0</v>
      </c>
      <c r="B1" s="16"/>
      <c r="C1" s="16"/>
      <c r="D1" s="16"/>
    </row>
    <row r="2" spans="1:7" ht="18.75" x14ac:dyDescent="0.3">
      <c r="A2" s="16" t="s">
        <v>52</v>
      </c>
      <c r="B2" s="16"/>
      <c r="C2" s="16"/>
      <c r="D2" s="16"/>
    </row>
    <row r="3" spans="1:7" ht="18.75" x14ac:dyDescent="0.3">
      <c r="A3" s="16" t="s">
        <v>330</v>
      </c>
      <c r="B3" s="16"/>
      <c r="C3" s="16"/>
      <c r="D3" s="16"/>
    </row>
    <row r="4" spans="1:7" ht="18.75" x14ac:dyDescent="0.3">
      <c r="A4" s="76" t="s">
        <v>53</v>
      </c>
      <c r="B4" s="76" t="s">
        <v>5</v>
      </c>
      <c r="C4" s="77"/>
      <c r="D4" s="78" t="s">
        <v>54</v>
      </c>
      <c r="E4" s="79" t="s">
        <v>55</v>
      </c>
    </row>
    <row r="5" spans="1:7" ht="18.75" x14ac:dyDescent="0.3">
      <c r="A5" s="80">
        <v>1</v>
      </c>
      <c r="B5" s="81" t="s">
        <v>63</v>
      </c>
      <c r="C5" s="16"/>
      <c r="D5" s="82">
        <f>C6+C7+C8+C9+C10</f>
        <v>117048.12999999999</v>
      </c>
      <c r="E5" s="83"/>
    </row>
    <row r="6" spans="1:7" ht="18.75" x14ac:dyDescent="0.3">
      <c r="A6" s="84"/>
      <c r="B6" s="68" t="s">
        <v>56</v>
      </c>
      <c r="C6" s="17">
        <v>78128.39</v>
      </c>
      <c r="D6" s="85"/>
      <c r="E6" s="75"/>
    </row>
    <row r="7" spans="1:7" ht="18.75" x14ac:dyDescent="0.3">
      <c r="A7" s="84"/>
      <c r="B7" s="68" t="s">
        <v>57</v>
      </c>
      <c r="C7" s="17">
        <v>20938.61</v>
      </c>
      <c r="D7" s="85"/>
      <c r="E7" s="75"/>
    </row>
    <row r="8" spans="1:7" ht="21" x14ac:dyDescent="0.35">
      <c r="A8" s="84"/>
      <c r="B8" s="68" t="s">
        <v>58</v>
      </c>
      <c r="C8" s="17">
        <v>14266.75</v>
      </c>
      <c r="D8" s="85"/>
      <c r="E8" s="86"/>
    </row>
    <row r="9" spans="1:7" ht="18.75" x14ac:dyDescent="0.3">
      <c r="A9" s="84"/>
      <c r="B9" s="68" t="s">
        <v>59</v>
      </c>
      <c r="C9" s="209">
        <v>2645.4</v>
      </c>
      <c r="D9" s="85"/>
      <c r="E9" s="75"/>
    </row>
    <row r="10" spans="1:7" ht="18.75" x14ac:dyDescent="0.3">
      <c r="A10" s="85"/>
      <c r="B10" s="71" t="s">
        <v>60</v>
      </c>
      <c r="C10" s="17">
        <v>1068.98</v>
      </c>
      <c r="D10" s="87"/>
      <c r="E10" s="88"/>
    </row>
    <row r="11" spans="1:7" x14ac:dyDescent="0.25">
      <c r="A11" s="89"/>
      <c r="B11" s="90"/>
      <c r="C11" s="109"/>
      <c r="D11" s="89"/>
      <c r="E11" s="89"/>
    </row>
    <row r="12" spans="1:7" ht="21" x14ac:dyDescent="0.35">
      <c r="A12" s="84">
        <v>2</v>
      </c>
      <c r="B12" s="40" t="s">
        <v>331</v>
      </c>
      <c r="C12" s="69"/>
      <c r="D12" s="91">
        <f>C13+C14+C15+C16+C17</f>
        <v>37396.699999999997</v>
      </c>
      <c r="E12" s="92"/>
      <c r="G12" s="19"/>
    </row>
    <row r="13" spans="1:7" ht="18.75" x14ac:dyDescent="0.3">
      <c r="A13" s="85"/>
      <c r="B13" s="16" t="s">
        <v>56</v>
      </c>
      <c r="C13" s="70">
        <f>22483.59+50+1225</f>
        <v>23758.59</v>
      </c>
      <c r="D13" s="85"/>
      <c r="E13" s="93"/>
      <c r="F13" s="19"/>
    </row>
    <row r="14" spans="1:7" ht="18.75" x14ac:dyDescent="0.3">
      <c r="A14" s="85"/>
      <c r="B14" s="16" t="s">
        <v>57</v>
      </c>
      <c r="C14" s="70">
        <v>9055</v>
      </c>
      <c r="D14" s="85"/>
      <c r="E14" s="93"/>
      <c r="F14" s="19"/>
      <c r="G14" s="19"/>
    </row>
    <row r="15" spans="1:7" ht="18.75" x14ac:dyDescent="0.3">
      <c r="A15" s="85"/>
      <c r="B15" s="16" t="s">
        <v>58</v>
      </c>
      <c r="C15" s="70">
        <v>0</v>
      </c>
      <c r="D15" s="85"/>
      <c r="E15" s="93"/>
    </row>
    <row r="16" spans="1:7" ht="18.75" x14ac:dyDescent="0.3">
      <c r="A16" s="85"/>
      <c r="B16" s="16" t="s">
        <v>123</v>
      </c>
      <c r="C16" s="70">
        <v>0.26</v>
      </c>
      <c r="D16" s="85"/>
      <c r="E16" s="93"/>
    </row>
    <row r="17" spans="1:10" ht="18.75" x14ac:dyDescent="0.3">
      <c r="A17" s="85"/>
      <c r="B17" s="16" t="s">
        <v>60</v>
      </c>
      <c r="C17" s="70">
        <v>4582.8500000000004</v>
      </c>
      <c r="D17" s="85"/>
      <c r="E17" s="94"/>
      <c r="G17" s="19"/>
      <c r="J17" s="19"/>
    </row>
    <row r="18" spans="1:10" ht="18.75" x14ac:dyDescent="0.3">
      <c r="A18" s="85"/>
      <c r="B18" s="16" t="s">
        <v>329</v>
      </c>
      <c r="C18" s="70">
        <v>5150</v>
      </c>
      <c r="D18" s="85"/>
      <c r="E18" s="94"/>
      <c r="G18" s="19"/>
      <c r="J18" s="19"/>
    </row>
    <row r="19" spans="1:10" x14ac:dyDescent="0.25">
      <c r="A19" s="95"/>
      <c r="C19" s="155"/>
      <c r="D19" s="95"/>
      <c r="E19" s="95"/>
      <c r="G19" s="19"/>
    </row>
    <row r="20" spans="1:10" ht="18.75" x14ac:dyDescent="0.3">
      <c r="A20" s="96">
        <v>3</v>
      </c>
      <c r="B20" s="97" t="s">
        <v>332</v>
      </c>
      <c r="C20" s="98"/>
      <c r="D20" s="99"/>
      <c r="E20" s="82">
        <f>C21+C22+C23+C24+C25</f>
        <v>20400.339999999997</v>
      </c>
      <c r="G20" s="19"/>
    </row>
    <row r="21" spans="1:10" ht="18.75" x14ac:dyDescent="0.3">
      <c r="A21" s="85"/>
      <c r="B21" s="68" t="s">
        <v>56</v>
      </c>
      <c r="C21" s="178">
        <v>16714.28</v>
      </c>
      <c r="D21" s="85"/>
      <c r="E21" s="93"/>
      <c r="G21" s="19"/>
    </row>
    <row r="22" spans="1:10" ht="18.75" x14ac:dyDescent="0.3">
      <c r="A22" s="85"/>
      <c r="B22" s="68" t="s">
        <v>57</v>
      </c>
      <c r="C22" s="70">
        <v>3578.94</v>
      </c>
      <c r="D22" s="85"/>
      <c r="E22" s="93"/>
    </row>
    <row r="23" spans="1:10" ht="18.75" x14ac:dyDescent="0.3">
      <c r="A23" s="85"/>
      <c r="B23" s="68" t="s">
        <v>58</v>
      </c>
      <c r="C23" s="70">
        <v>0</v>
      </c>
      <c r="D23" s="93"/>
      <c r="E23" s="93"/>
    </row>
    <row r="24" spans="1:10" ht="18.75" x14ac:dyDescent="0.3">
      <c r="A24" s="85"/>
      <c r="B24" s="68" t="s">
        <v>59</v>
      </c>
      <c r="C24" s="70">
        <v>0</v>
      </c>
      <c r="D24" s="93"/>
      <c r="E24" s="93"/>
    </row>
    <row r="25" spans="1:10" ht="18.75" x14ac:dyDescent="0.3">
      <c r="A25" s="85"/>
      <c r="B25" s="68" t="s">
        <v>61</v>
      </c>
      <c r="C25" s="70">
        <v>107.12</v>
      </c>
      <c r="D25" s="93"/>
      <c r="E25" s="93"/>
      <c r="G25" s="19"/>
    </row>
    <row r="26" spans="1:10" ht="18.75" x14ac:dyDescent="0.3">
      <c r="A26" s="96">
        <v>4</v>
      </c>
      <c r="B26" s="40" t="s">
        <v>333</v>
      </c>
      <c r="C26" s="16"/>
      <c r="D26" s="82"/>
      <c r="E26" s="82">
        <f>C27+C28+C29+C30+C31</f>
        <v>134044.49</v>
      </c>
      <c r="F26" s="173"/>
      <c r="G26" s="19"/>
      <c r="H26" s="17"/>
    </row>
    <row r="27" spans="1:10" ht="18.75" x14ac:dyDescent="0.3">
      <c r="A27" s="85"/>
      <c r="B27" s="16" t="s">
        <v>56</v>
      </c>
      <c r="C27" s="17">
        <v>89772.7</v>
      </c>
      <c r="D27" s="85"/>
      <c r="E27" s="93"/>
      <c r="F27" s="17"/>
      <c r="G27" s="17"/>
      <c r="H27" s="17"/>
      <c r="I27" s="16"/>
    </row>
    <row r="28" spans="1:10" ht="18.75" x14ac:dyDescent="0.3">
      <c r="A28" s="85"/>
      <c r="B28" s="16" t="s">
        <v>57</v>
      </c>
      <c r="C28" s="17">
        <v>26964.67</v>
      </c>
      <c r="D28" s="85"/>
      <c r="E28" s="93"/>
      <c r="F28" s="16"/>
      <c r="G28" s="17"/>
      <c r="H28" s="17"/>
      <c r="I28" s="16"/>
    </row>
    <row r="29" spans="1:10" ht="18.75" x14ac:dyDescent="0.3">
      <c r="A29" s="85"/>
      <c r="B29" s="16" t="s">
        <v>58</v>
      </c>
      <c r="C29" s="17">
        <v>14266.75</v>
      </c>
      <c r="D29" s="85"/>
      <c r="E29" s="93"/>
      <c r="F29" s="16"/>
      <c r="G29" s="16"/>
      <c r="H29" s="17"/>
      <c r="I29" s="16"/>
    </row>
    <row r="30" spans="1:10" ht="18.75" x14ac:dyDescent="0.3">
      <c r="A30" s="85"/>
      <c r="B30" s="16" t="s">
        <v>59</v>
      </c>
      <c r="C30" s="17">
        <v>2645.66</v>
      </c>
      <c r="D30" s="85"/>
      <c r="E30" s="93"/>
      <c r="F30" s="16"/>
      <c r="G30" s="16"/>
      <c r="H30" s="17"/>
      <c r="I30" s="16"/>
    </row>
    <row r="31" spans="1:10" ht="18.75" x14ac:dyDescent="0.3">
      <c r="A31" s="101"/>
      <c r="B31" s="16" t="s">
        <v>60</v>
      </c>
      <c r="C31" s="17">
        <v>394.71</v>
      </c>
      <c r="D31" s="102"/>
      <c r="E31" s="103"/>
      <c r="F31" s="16"/>
      <c r="G31" s="17"/>
      <c r="H31" s="17"/>
      <c r="I31" s="16"/>
    </row>
    <row r="32" spans="1:10" ht="18.75" x14ac:dyDescent="0.3">
      <c r="A32" s="4"/>
      <c r="B32" s="104" t="s">
        <v>62</v>
      </c>
      <c r="C32" s="105"/>
      <c r="D32" s="106">
        <f>SUM(D5:D31)</f>
        <v>154444.82999999999</v>
      </c>
      <c r="E32" s="39">
        <f>SUM(E20:E31)</f>
        <v>154444.82999999999</v>
      </c>
      <c r="F32" s="19"/>
      <c r="H32" s="17"/>
    </row>
    <row r="33" spans="1:9" x14ac:dyDescent="0.25">
      <c r="C33" s="19"/>
    </row>
    <row r="34" spans="1:9" x14ac:dyDescent="0.25">
      <c r="E34" s="19"/>
      <c r="G34" s="19"/>
      <c r="H34" s="19"/>
    </row>
    <row r="35" spans="1:9" x14ac:dyDescent="0.25">
      <c r="A35" t="s">
        <v>23</v>
      </c>
      <c r="E35" s="19"/>
      <c r="I35" s="19"/>
    </row>
    <row r="36" spans="1:9" x14ac:dyDescent="0.25">
      <c r="A36" t="s">
        <v>24</v>
      </c>
    </row>
  </sheetData>
  <pageMargins left="0" right="0" top="0.25" bottom="0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EAD72-092C-41DC-90EE-9BE09B733D46}">
  <dimension ref="A1:K32"/>
  <sheetViews>
    <sheetView workbookViewId="0">
      <selection activeCell="I3" sqref="I3"/>
    </sheetView>
  </sheetViews>
  <sheetFormatPr defaultRowHeight="15" x14ac:dyDescent="0.25"/>
  <cols>
    <col min="1" max="1" width="16.28515625" customWidth="1"/>
    <col min="2" max="2" width="15.5703125" customWidth="1"/>
    <col min="3" max="3" width="15.140625" customWidth="1"/>
    <col min="4" max="4" width="12.140625" customWidth="1"/>
    <col min="5" max="5" width="11.7109375" customWidth="1"/>
    <col min="9" max="9" width="16.5703125" customWidth="1"/>
    <col min="10" max="10" width="12.7109375" customWidth="1"/>
  </cols>
  <sheetData>
    <row r="1" spans="1:11" ht="18.75" x14ac:dyDescent="0.3">
      <c r="A1" s="16" t="s">
        <v>0</v>
      </c>
      <c r="B1" s="16"/>
      <c r="C1" s="16"/>
      <c r="D1" s="16"/>
      <c r="E1" s="16"/>
      <c r="F1" s="16"/>
      <c r="G1" s="16"/>
      <c r="H1" s="16"/>
      <c r="I1" s="16"/>
    </row>
    <row r="2" spans="1:11" ht="18.75" x14ac:dyDescent="0.3">
      <c r="A2" s="16" t="s">
        <v>49</v>
      </c>
      <c r="B2" s="16"/>
      <c r="C2" s="16"/>
      <c r="D2" s="16"/>
      <c r="E2" s="16"/>
      <c r="F2" s="16"/>
      <c r="G2" s="16"/>
      <c r="H2" s="16"/>
      <c r="I2" s="16"/>
    </row>
    <row r="3" spans="1:11" ht="18.75" x14ac:dyDescent="0.3">
      <c r="A3" s="16" t="s">
        <v>325</v>
      </c>
      <c r="B3" s="16"/>
      <c r="C3" s="16"/>
      <c r="D3" s="16"/>
      <c r="E3" s="16"/>
      <c r="F3" s="16"/>
      <c r="G3" s="16"/>
      <c r="H3" s="16"/>
      <c r="I3" s="16"/>
    </row>
    <row r="4" spans="1:11" ht="18.75" x14ac:dyDescent="0.3">
      <c r="A4" s="16" t="s">
        <v>73</v>
      </c>
      <c r="B4" s="16"/>
      <c r="C4" s="16"/>
      <c r="D4" s="16"/>
      <c r="E4" s="16"/>
      <c r="F4" s="16"/>
      <c r="G4" s="16"/>
      <c r="H4" s="16"/>
      <c r="I4" s="16"/>
      <c r="J4" s="19"/>
    </row>
    <row r="5" spans="1:11" ht="18.75" x14ac:dyDescent="0.3">
      <c r="A5" s="53" t="s">
        <v>50</v>
      </c>
      <c r="B5" s="67"/>
      <c r="C5" s="67"/>
      <c r="D5" s="67"/>
      <c r="E5" s="67"/>
      <c r="F5" s="67"/>
      <c r="G5" s="67"/>
      <c r="H5" s="67"/>
      <c r="I5" s="126">
        <f>27414.13</f>
        <v>27414.13</v>
      </c>
    </row>
    <row r="6" spans="1:11" ht="18.75" x14ac:dyDescent="0.3">
      <c r="A6" s="137" t="s">
        <v>324</v>
      </c>
      <c r="B6" s="27"/>
      <c r="C6" s="27"/>
      <c r="D6" s="27"/>
      <c r="E6" s="56"/>
      <c r="F6" s="56"/>
      <c r="G6" s="56"/>
      <c r="H6" s="56"/>
      <c r="I6" s="118"/>
    </row>
    <row r="7" spans="1:11" ht="18.75" x14ac:dyDescent="0.3">
      <c r="A7" s="21" t="s">
        <v>222</v>
      </c>
      <c r="B7" s="21" t="s">
        <v>223</v>
      </c>
      <c r="C7" s="21" t="s">
        <v>20</v>
      </c>
      <c r="D7" s="27"/>
      <c r="E7" s="56"/>
      <c r="F7" s="56"/>
      <c r="G7" s="56"/>
      <c r="H7" s="56"/>
      <c r="I7" s="118"/>
      <c r="J7" s="19"/>
    </row>
    <row r="8" spans="1:11" ht="18.75" x14ac:dyDescent="0.3">
      <c r="A8" s="110">
        <v>44494</v>
      </c>
      <c r="B8" s="21">
        <v>1086</v>
      </c>
      <c r="C8" s="201">
        <v>358.59</v>
      </c>
      <c r="D8" s="27"/>
      <c r="E8" s="56"/>
      <c r="F8" s="56"/>
      <c r="G8" s="56"/>
      <c r="H8" s="56"/>
      <c r="I8" s="118"/>
      <c r="J8" s="19"/>
    </row>
    <row r="9" spans="1:11" ht="18.75" x14ac:dyDescent="0.3">
      <c r="A9" s="110">
        <v>44498</v>
      </c>
      <c r="B9" s="21">
        <v>1087</v>
      </c>
      <c r="C9" s="22">
        <v>90.87</v>
      </c>
      <c r="D9" s="27"/>
      <c r="E9" s="56"/>
      <c r="F9" s="56"/>
      <c r="G9" s="56"/>
      <c r="H9" s="56"/>
      <c r="I9" s="118"/>
      <c r="J9" s="19"/>
    </row>
    <row r="10" spans="1:11" ht="18.75" x14ac:dyDescent="0.3">
      <c r="A10" s="110"/>
      <c r="B10" s="21"/>
      <c r="C10" s="23">
        <f>SUM(C8:C9)</f>
        <v>449.46</v>
      </c>
      <c r="D10" s="27"/>
      <c r="E10" s="56"/>
      <c r="F10" s="56"/>
      <c r="G10" s="56"/>
      <c r="H10" s="56"/>
      <c r="I10" s="69"/>
    </row>
    <row r="11" spans="1:11" ht="18.75" x14ac:dyDescent="0.3">
      <c r="A11" s="71" t="s">
        <v>51</v>
      </c>
      <c r="B11" s="72"/>
      <c r="C11" s="72"/>
      <c r="D11" s="72"/>
      <c r="E11" s="72"/>
      <c r="F11" s="72"/>
      <c r="G11" s="72"/>
      <c r="H11" s="72"/>
      <c r="I11" s="100">
        <f>I5-C10</f>
        <v>26964.670000000002</v>
      </c>
      <c r="J11" s="19"/>
      <c r="K11" s="19"/>
    </row>
    <row r="12" spans="1:11" x14ac:dyDescent="0.25">
      <c r="A12" s="29"/>
      <c r="B12" s="29"/>
      <c r="C12" s="29"/>
      <c r="D12" s="29"/>
      <c r="E12" s="29"/>
      <c r="F12" s="29"/>
      <c r="G12" s="29"/>
      <c r="H12" s="29"/>
      <c r="I12" s="29"/>
    </row>
    <row r="13" spans="1:11" ht="18.75" x14ac:dyDescent="0.3">
      <c r="A13" s="53" t="s">
        <v>72</v>
      </c>
      <c r="B13" s="67"/>
      <c r="C13" s="67"/>
      <c r="D13" s="67"/>
      <c r="E13" s="67"/>
      <c r="F13" s="67"/>
      <c r="G13" s="67"/>
      <c r="H13" s="67"/>
      <c r="I13" s="126"/>
      <c r="J13" s="19"/>
    </row>
    <row r="14" spans="1:11" ht="18.75" x14ac:dyDescent="0.3">
      <c r="A14" s="68" t="s">
        <v>50</v>
      </c>
      <c r="B14" s="56"/>
      <c r="C14" s="56"/>
      <c r="D14" s="56"/>
      <c r="E14" s="56"/>
      <c r="F14" s="56"/>
      <c r="G14" s="56"/>
      <c r="H14" s="56"/>
      <c r="I14" s="118">
        <f>90209.8+151</f>
        <v>90360.8</v>
      </c>
      <c r="J14" s="19"/>
    </row>
    <row r="15" spans="1:11" ht="18.75" x14ac:dyDescent="0.3">
      <c r="A15" s="137" t="s">
        <v>324</v>
      </c>
      <c r="B15" s="27"/>
      <c r="C15" s="27"/>
      <c r="D15" s="56"/>
      <c r="E15" s="56"/>
      <c r="F15" s="56"/>
      <c r="G15" s="56"/>
      <c r="H15" s="56"/>
      <c r="I15" s="118"/>
      <c r="J15" s="19"/>
    </row>
    <row r="16" spans="1:11" ht="15.75" x14ac:dyDescent="0.25">
      <c r="A16" s="21" t="s">
        <v>222</v>
      </c>
      <c r="B16" s="21" t="s">
        <v>223</v>
      </c>
      <c r="C16" s="21" t="s">
        <v>20</v>
      </c>
      <c r="D16" s="29"/>
      <c r="E16" s="29"/>
      <c r="F16" s="29"/>
      <c r="G16" s="29"/>
      <c r="H16" s="29"/>
      <c r="I16" s="75"/>
    </row>
    <row r="17" spans="1:11" ht="15.75" x14ac:dyDescent="0.25">
      <c r="A17" s="110">
        <v>44501</v>
      </c>
      <c r="B17" s="21">
        <v>2632</v>
      </c>
      <c r="C17" s="23">
        <v>588.1</v>
      </c>
      <c r="D17" s="29"/>
      <c r="E17" s="29"/>
      <c r="F17" s="29"/>
      <c r="G17" s="29"/>
      <c r="H17" s="29"/>
      <c r="I17" s="75"/>
    </row>
    <row r="18" spans="1:11" ht="18.75" x14ac:dyDescent="0.3">
      <c r="A18" s="110"/>
      <c r="B18" s="21"/>
      <c r="C18" s="23">
        <f>SUM(C16:C17)</f>
        <v>588.1</v>
      </c>
      <c r="D18" s="56"/>
      <c r="E18" s="56"/>
      <c r="F18" s="56"/>
      <c r="G18" s="56"/>
      <c r="H18" s="56"/>
      <c r="I18" s="69"/>
    </row>
    <row r="19" spans="1:11" ht="18.75" x14ac:dyDescent="0.3">
      <c r="A19" s="71" t="s">
        <v>51</v>
      </c>
      <c r="B19" s="72"/>
      <c r="C19" s="72"/>
      <c r="D19" s="72"/>
      <c r="E19" s="72"/>
      <c r="F19" s="72"/>
      <c r="G19" s="72"/>
      <c r="H19" s="72"/>
      <c r="I19" s="73">
        <f>I14-C18</f>
        <v>89772.7</v>
      </c>
      <c r="J19" s="30"/>
      <c r="K19" s="19"/>
    </row>
    <row r="20" spans="1:11" x14ac:dyDescent="0.25">
      <c r="A20" s="29"/>
      <c r="B20" s="29"/>
      <c r="C20" s="29"/>
      <c r="D20" s="29"/>
      <c r="E20" s="29"/>
      <c r="F20" s="29"/>
      <c r="G20" s="29"/>
      <c r="H20" s="29"/>
      <c r="I20" s="29"/>
      <c r="J20" s="29"/>
    </row>
    <row r="21" spans="1:11" x14ac:dyDescent="0.25">
      <c r="A21" s="29" t="s">
        <v>137</v>
      </c>
      <c r="B21" s="29"/>
      <c r="C21" s="29"/>
      <c r="D21" s="29"/>
      <c r="E21" s="29"/>
      <c r="F21" s="29"/>
      <c r="G21" s="29"/>
      <c r="H21" s="29"/>
      <c r="I21" s="29"/>
      <c r="J21" s="29"/>
    </row>
    <row r="22" spans="1:11" ht="18.75" x14ac:dyDescent="0.3">
      <c r="A22" s="53" t="s">
        <v>50</v>
      </c>
      <c r="B22" s="67"/>
      <c r="C22" s="67"/>
      <c r="D22" s="127"/>
      <c r="E22" s="127"/>
      <c r="F22" s="67"/>
      <c r="G22" s="67"/>
      <c r="H22" s="67"/>
      <c r="I22" s="98">
        <v>14266.75</v>
      </c>
      <c r="J22" s="29"/>
    </row>
    <row r="23" spans="1:11" ht="18.75" x14ac:dyDescent="0.3">
      <c r="A23" s="74"/>
      <c r="B23" s="29"/>
      <c r="C23" s="29"/>
      <c r="D23" s="56"/>
      <c r="E23" s="56"/>
      <c r="F23" s="56"/>
      <c r="G23" s="56"/>
      <c r="H23" s="56"/>
      <c r="I23" s="69"/>
      <c r="J23" s="29"/>
    </row>
    <row r="24" spans="1:11" ht="18.75" x14ac:dyDescent="0.3">
      <c r="A24" s="71" t="s">
        <v>51</v>
      </c>
      <c r="B24" s="72"/>
      <c r="C24" s="72"/>
      <c r="D24" s="128"/>
      <c r="E24" s="72"/>
      <c r="F24" s="72"/>
      <c r="G24" s="72"/>
      <c r="H24" s="72"/>
      <c r="I24" s="123">
        <v>14266.75</v>
      </c>
      <c r="J24" s="29"/>
    </row>
    <row r="25" spans="1:11" x14ac:dyDescent="0.25">
      <c r="A25" s="29"/>
      <c r="B25" s="29"/>
      <c r="C25" s="29"/>
      <c r="D25" s="29"/>
      <c r="E25" s="29"/>
      <c r="F25" s="29"/>
      <c r="G25" s="29"/>
      <c r="H25" s="29"/>
      <c r="I25" s="29"/>
      <c r="J25" s="29"/>
    </row>
    <row r="26" spans="1:11" ht="18.75" x14ac:dyDescent="0.3">
      <c r="A26" s="122" t="s">
        <v>138</v>
      </c>
      <c r="B26" s="54"/>
      <c r="C26" s="111"/>
      <c r="D26" s="56"/>
      <c r="E26" s="56"/>
      <c r="F26" s="56"/>
      <c r="G26" s="56"/>
      <c r="H26" s="56"/>
      <c r="I26" s="56"/>
      <c r="J26" s="29"/>
    </row>
    <row r="27" spans="1:11" ht="18.75" x14ac:dyDescent="0.3">
      <c r="A27" s="53" t="s">
        <v>50</v>
      </c>
      <c r="B27" s="67"/>
      <c r="C27" s="67"/>
      <c r="D27" s="67"/>
      <c r="E27" s="67"/>
      <c r="F27" s="67"/>
      <c r="G27" s="67"/>
      <c r="H27" s="67"/>
      <c r="I27" s="98">
        <v>2645.66</v>
      </c>
      <c r="J27" s="29"/>
    </row>
    <row r="28" spans="1:11" ht="18.75" x14ac:dyDescent="0.3">
      <c r="A28" s="68"/>
      <c r="B28" s="56"/>
      <c r="C28" s="56"/>
      <c r="D28" s="56"/>
      <c r="E28" s="56"/>
      <c r="F28" s="56"/>
      <c r="G28" s="56"/>
      <c r="H28" s="56"/>
      <c r="I28" s="69"/>
      <c r="J28" s="29"/>
    </row>
    <row r="29" spans="1:11" ht="18.75" x14ac:dyDescent="0.3">
      <c r="A29" s="71" t="s">
        <v>51</v>
      </c>
      <c r="B29" s="72"/>
      <c r="C29" s="72"/>
      <c r="D29" s="72"/>
      <c r="E29" s="72"/>
      <c r="F29" s="72"/>
      <c r="G29" s="72"/>
      <c r="H29" s="72"/>
      <c r="I29" s="123">
        <v>2645.66</v>
      </c>
    </row>
    <row r="30" spans="1:11" x14ac:dyDescent="0.25">
      <c r="I30" s="19"/>
    </row>
    <row r="31" spans="1:11" x14ac:dyDescent="0.25">
      <c r="A31" t="s">
        <v>23</v>
      </c>
    </row>
    <row r="32" spans="1:11" x14ac:dyDescent="0.25">
      <c r="A32" t="s">
        <v>24</v>
      </c>
      <c r="I32" s="19"/>
    </row>
  </sheetData>
  <pageMargins left="0.45" right="0.45" top="0" bottom="0" header="0.3" footer="0.3"/>
  <pageSetup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5ED6C-54C0-44AD-B10C-1B18C0F7544D}">
  <dimension ref="A1:L150"/>
  <sheetViews>
    <sheetView topLeftCell="A13" workbookViewId="0">
      <selection activeCell="M64" sqref="M64"/>
    </sheetView>
  </sheetViews>
  <sheetFormatPr defaultRowHeight="15" x14ac:dyDescent="0.25"/>
  <cols>
    <col min="1" max="1" width="4.42578125" customWidth="1"/>
    <col min="2" max="2" width="11.5703125" customWidth="1"/>
    <col min="3" max="3" width="27.140625" customWidth="1"/>
    <col min="4" max="4" width="13.28515625" customWidth="1"/>
    <col min="5" max="5" width="10.85546875" customWidth="1"/>
    <col min="6" max="6" width="12.28515625" customWidth="1"/>
    <col min="7" max="7" width="15.7109375" customWidth="1"/>
    <col min="8" max="8" width="13.140625" customWidth="1"/>
    <col min="9" max="9" width="13.85546875" customWidth="1"/>
    <col min="10" max="10" width="11.5703125" customWidth="1"/>
  </cols>
  <sheetData>
    <row r="1" spans="1:10" ht="18.75" x14ac:dyDescent="0.3">
      <c r="A1" s="40" t="s">
        <v>0</v>
      </c>
      <c r="B1" s="40"/>
      <c r="C1" s="40"/>
      <c r="D1" s="40"/>
    </row>
    <row r="2" spans="1:10" ht="18.75" x14ac:dyDescent="0.3">
      <c r="A2" s="40" t="s">
        <v>334</v>
      </c>
      <c r="B2" s="40"/>
      <c r="C2" s="40"/>
      <c r="D2" s="40"/>
    </row>
    <row r="3" spans="1:10" ht="15" customHeight="1" x14ac:dyDescent="0.25"/>
    <row r="4" spans="1:10" s="20" customFormat="1" ht="15" customHeight="1" x14ac:dyDescent="0.25">
      <c r="A4" s="24" t="s">
        <v>19</v>
      </c>
      <c r="B4" s="24" t="s">
        <v>7</v>
      </c>
      <c r="C4" s="24" t="s">
        <v>26</v>
      </c>
      <c r="D4" s="24" t="s">
        <v>27</v>
      </c>
      <c r="E4" s="24" t="s">
        <v>28</v>
      </c>
      <c r="F4" s="24" t="s">
        <v>29</v>
      </c>
      <c r="G4" s="41" t="s">
        <v>30</v>
      </c>
      <c r="H4" s="24" t="s">
        <v>31</v>
      </c>
      <c r="I4" s="41" t="s">
        <v>32</v>
      </c>
      <c r="J4" s="41" t="s">
        <v>33</v>
      </c>
    </row>
    <row r="5" spans="1:10" s="20" customFormat="1" ht="15" customHeight="1" x14ac:dyDescent="0.25">
      <c r="A5" s="21">
        <v>1</v>
      </c>
      <c r="B5" s="110">
        <v>44197</v>
      </c>
      <c r="C5" s="22" t="s">
        <v>34</v>
      </c>
      <c r="D5" s="23">
        <v>75</v>
      </c>
      <c r="E5" s="22"/>
      <c r="F5" s="22"/>
      <c r="G5" s="22"/>
      <c r="H5" s="22"/>
      <c r="I5" s="22">
        <v>1.95</v>
      </c>
      <c r="J5" s="23">
        <f>D5-I5</f>
        <v>73.05</v>
      </c>
    </row>
    <row r="6" spans="1:10" s="20" customFormat="1" ht="15" customHeight="1" x14ac:dyDescent="0.25">
      <c r="A6" s="21">
        <v>2</v>
      </c>
      <c r="B6" s="110">
        <v>44197</v>
      </c>
      <c r="C6" s="22" t="s">
        <v>35</v>
      </c>
      <c r="D6" s="22"/>
      <c r="E6" s="22"/>
      <c r="F6" s="23">
        <v>25</v>
      </c>
      <c r="G6" s="22"/>
      <c r="H6" s="22"/>
      <c r="I6" s="22">
        <v>0.85</v>
      </c>
      <c r="J6" s="23">
        <f>F6-I6</f>
        <v>24.15</v>
      </c>
    </row>
    <row r="7" spans="1:10" s="20" customFormat="1" ht="15" customHeight="1" x14ac:dyDescent="0.25">
      <c r="A7" s="21">
        <v>3</v>
      </c>
      <c r="B7" s="110">
        <v>44197</v>
      </c>
      <c r="C7" s="22" t="s">
        <v>36</v>
      </c>
      <c r="D7" s="22"/>
      <c r="E7" s="22"/>
      <c r="F7" s="23">
        <v>25</v>
      </c>
      <c r="G7" s="22"/>
      <c r="H7" s="22"/>
      <c r="I7" s="22">
        <v>0.85</v>
      </c>
      <c r="J7" s="23">
        <f>F7-I7</f>
        <v>24.15</v>
      </c>
    </row>
    <row r="8" spans="1:10" s="20" customFormat="1" ht="15" customHeight="1" x14ac:dyDescent="0.25">
      <c r="A8" s="21">
        <v>4</v>
      </c>
      <c r="B8" s="110">
        <v>44199</v>
      </c>
      <c r="C8" s="22" t="s">
        <v>37</v>
      </c>
      <c r="D8" s="23">
        <v>175</v>
      </c>
      <c r="E8" s="22"/>
      <c r="F8" s="23"/>
      <c r="G8" s="22"/>
      <c r="H8" s="22"/>
      <c r="I8" s="22">
        <v>4.1500000000000004</v>
      </c>
      <c r="J8" s="23">
        <f>D8-I8</f>
        <v>170.85</v>
      </c>
    </row>
    <row r="9" spans="1:10" s="20" customFormat="1" ht="15" customHeight="1" x14ac:dyDescent="0.25">
      <c r="A9" s="21">
        <v>5</v>
      </c>
      <c r="B9" s="110">
        <v>44199</v>
      </c>
      <c r="C9" s="22" t="s">
        <v>38</v>
      </c>
      <c r="D9" s="23">
        <v>175</v>
      </c>
      <c r="E9" s="25"/>
      <c r="F9" s="25"/>
      <c r="G9" s="25"/>
      <c r="H9" s="25"/>
      <c r="I9" s="23">
        <v>4.1500000000000004</v>
      </c>
      <c r="J9" s="23">
        <f>D9-I9</f>
        <v>170.85</v>
      </c>
    </row>
    <row r="10" spans="1:10" s="20" customFormat="1" ht="15" customHeight="1" x14ac:dyDescent="0.25">
      <c r="A10" s="21">
        <v>6</v>
      </c>
      <c r="B10" s="42">
        <v>44206</v>
      </c>
      <c r="C10" s="22" t="s">
        <v>346</v>
      </c>
      <c r="D10" s="23"/>
      <c r="E10" s="22"/>
      <c r="F10" s="23">
        <v>25</v>
      </c>
      <c r="G10" s="22"/>
      <c r="H10" s="22"/>
      <c r="I10" s="22">
        <v>0.85</v>
      </c>
      <c r="J10" s="23">
        <f>F10-I10</f>
        <v>24.15</v>
      </c>
    </row>
    <row r="11" spans="1:10" s="20" customFormat="1" ht="15" customHeight="1" x14ac:dyDescent="0.25">
      <c r="A11" s="21">
        <v>7</v>
      </c>
      <c r="B11" s="42">
        <v>44210</v>
      </c>
      <c r="C11" s="22" t="s">
        <v>39</v>
      </c>
      <c r="D11" s="23">
        <v>175</v>
      </c>
      <c r="E11" s="22"/>
      <c r="F11" s="22"/>
      <c r="G11" s="22"/>
      <c r="H11" s="22"/>
      <c r="I11" s="22">
        <v>4.1500000000000004</v>
      </c>
      <c r="J11" s="22">
        <f>D11-I11</f>
        <v>170.85</v>
      </c>
    </row>
    <row r="12" spans="1:10" s="20" customFormat="1" ht="15" customHeight="1" x14ac:dyDescent="0.25">
      <c r="A12" s="21">
        <v>8</v>
      </c>
      <c r="B12" s="42">
        <v>44213</v>
      </c>
      <c r="C12" s="22" t="s">
        <v>40</v>
      </c>
      <c r="D12" s="23"/>
      <c r="E12" s="23"/>
      <c r="F12" s="23">
        <v>25</v>
      </c>
      <c r="G12" s="23"/>
      <c r="H12" s="22"/>
      <c r="I12" s="23">
        <v>0.85</v>
      </c>
      <c r="J12" s="23">
        <f>F12-I12</f>
        <v>24.15</v>
      </c>
    </row>
    <row r="13" spans="1:10" s="20" customFormat="1" ht="15" customHeight="1" x14ac:dyDescent="0.25">
      <c r="A13" s="21">
        <v>9</v>
      </c>
      <c r="B13" s="110">
        <v>44230</v>
      </c>
      <c r="C13" s="107" t="s">
        <v>66</v>
      </c>
      <c r="D13" s="23">
        <v>175</v>
      </c>
      <c r="E13" s="52"/>
      <c r="F13" s="25"/>
      <c r="G13" s="52"/>
      <c r="H13" s="52"/>
      <c r="I13" s="23">
        <v>4.1500000000000004</v>
      </c>
      <c r="J13" s="23">
        <f>D13-I13</f>
        <v>170.85</v>
      </c>
    </row>
    <row r="14" spans="1:10" s="20" customFormat="1" ht="15" customHeight="1" x14ac:dyDescent="0.25">
      <c r="A14" s="21">
        <v>10</v>
      </c>
      <c r="B14" s="110">
        <v>44233</v>
      </c>
      <c r="C14" s="22" t="s">
        <v>65</v>
      </c>
      <c r="D14" s="23">
        <v>175</v>
      </c>
      <c r="E14" s="22"/>
      <c r="F14" s="23"/>
      <c r="G14" s="22"/>
      <c r="H14" s="22"/>
      <c r="I14" s="22">
        <v>4.1500000000000004</v>
      </c>
      <c r="J14" s="23">
        <f>D14-I14</f>
        <v>170.85</v>
      </c>
    </row>
    <row r="15" spans="1:10" s="20" customFormat="1" ht="15" customHeight="1" x14ac:dyDescent="0.25">
      <c r="A15" s="21">
        <v>11</v>
      </c>
      <c r="B15" s="110">
        <v>44233</v>
      </c>
      <c r="C15" s="22" t="s">
        <v>347</v>
      </c>
      <c r="D15" s="22"/>
      <c r="E15" s="23">
        <v>151</v>
      </c>
      <c r="F15" s="23"/>
      <c r="G15" s="22"/>
      <c r="H15" s="22"/>
      <c r="I15" s="22">
        <f>3.62+0.3</f>
        <v>3.92</v>
      </c>
      <c r="J15" s="23">
        <f>E15-I15</f>
        <v>147.08000000000001</v>
      </c>
    </row>
    <row r="16" spans="1:10" s="20" customFormat="1" ht="15" customHeight="1" x14ac:dyDescent="0.25">
      <c r="A16" s="21">
        <v>12</v>
      </c>
      <c r="B16" s="110">
        <v>44262</v>
      </c>
      <c r="C16" s="107" t="s">
        <v>75</v>
      </c>
      <c r="D16" s="23">
        <v>125</v>
      </c>
      <c r="E16" s="23"/>
      <c r="F16" s="23"/>
      <c r="G16" s="22"/>
      <c r="H16" s="22"/>
      <c r="I16" s="22">
        <v>3.05</v>
      </c>
      <c r="J16" s="23">
        <f>D16-I16</f>
        <v>121.95</v>
      </c>
    </row>
    <row r="17" spans="1:10" s="20" customFormat="1" ht="15" customHeight="1" x14ac:dyDescent="0.25">
      <c r="A17" s="21">
        <v>13</v>
      </c>
      <c r="B17" s="110">
        <v>44319</v>
      </c>
      <c r="C17" s="22" t="s">
        <v>96</v>
      </c>
      <c r="D17" s="22"/>
      <c r="E17" s="23">
        <v>100</v>
      </c>
      <c r="F17" s="23"/>
      <c r="G17" s="22"/>
      <c r="H17" s="22"/>
      <c r="I17" s="23">
        <v>2.5</v>
      </c>
      <c r="J17" s="23">
        <f>E17-I17</f>
        <v>97.5</v>
      </c>
    </row>
    <row r="18" spans="1:10" s="20" customFormat="1" ht="15" customHeight="1" x14ac:dyDescent="0.25">
      <c r="A18" s="21">
        <v>14</v>
      </c>
      <c r="B18" s="42">
        <v>44347</v>
      </c>
      <c r="C18" s="22" t="s">
        <v>98</v>
      </c>
      <c r="D18" s="23">
        <v>75</v>
      </c>
      <c r="E18" s="22"/>
      <c r="F18" s="22"/>
      <c r="G18" s="22"/>
      <c r="H18" s="22"/>
      <c r="I18" s="23">
        <f>D18-J18</f>
        <v>1.9500000000000028</v>
      </c>
      <c r="J18" s="23">
        <v>73.05</v>
      </c>
    </row>
    <row r="19" spans="1:10" s="20" customFormat="1" ht="15" customHeight="1" x14ac:dyDescent="0.25">
      <c r="A19" s="21">
        <v>15</v>
      </c>
      <c r="B19" s="42">
        <v>44363</v>
      </c>
      <c r="C19" s="22" t="s">
        <v>103</v>
      </c>
      <c r="D19" s="23">
        <v>175</v>
      </c>
      <c r="E19" s="22"/>
      <c r="F19" s="22"/>
      <c r="G19" s="22"/>
      <c r="H19" s="22"/>
      <c r="I19" s="22">
        <v>4.1500000000000004</v>
      </c>
      <c r="J19" s="23">
        <f>D19-I19</f>
        <v>170.85</v>
      </c>
    </row>
    <row r="20" spans="1:10" s="20" customFormat="1" ht="15" customHeight="1" x14ac:dyDescent="0.25">
      <c r="A20" s="21">
        <v>16</v>
      </c>
      <c r="B20" s="42">
        <v>44363</v>
      </c>
      <c r="C20" s="22" t="s">
        <v>100</v>
      </c>
      <c r="D20" s="23">
        <v>175</v>
      </c>
      <c r="E20" s="22"/>
      <c r="F20" s="22"/>
      <c r="G20" s="22"/>
      <c r="H20" s="22"/>
      <c r="I20" s="22">
        <v>4.1500000000000004</v>
      </c>
      <c r="J20" s="23">
        <f>D20-I20</f>
        <v>170.85</v>
      </c>
    </row>
    <row r="21" spans="1:10" s="20" customFormat="1" ht="15" customHeight="1" x14ac:dyDescent="0.25">
      <c r="A21" s="21">
        <v>17</v>
      </c>
      <c r="B21" s="42">
        <v>44365</v>
      </c>
      <c r="C21" s="22" t="s">
        <v>101</v>
      </c>
      <c r="D21" s="23"/>
      <c r="E21" s="23">
        <v>100</v>
      </c>
      <c r="F21" s="22"/>
      <c r="G21" s="22"/>
      <c r="H21" s="22"/>
      <c r="I21" s="22"/>
      <c r="J21" s="23">
        <f>E21-I21</f>
        <v>100</v>
      </c>
    </row>
    <row r="22" spans="1:10" s="20" customFormat="1" ht="15" customHeight="1" x14ac:dyDescent="0.25">
      <c r="A22" s="21">
        <v>18</v>
      </c>
      <c r="B22" s="42">
        <v>44366</v>
      </c>
      <c r="C22" s="22" t="s">
        <v>102</v>
      </c>
      <c r="D22" s="23">
        <v>175</v>
      </c>
      <c r="E22" s="22"/>
      <c r="F22" s="22"/>
      <c r="G22" s="22"/>
      <c r="H22" s="22"/>
      <c r="I22" s="22">
        <v>4.1500000000000004</v>
      </c>
      <c r="J22" s="23">
        <f t="shared" ref="J22:J28" si="0">D22-I22</f>
        <v>170.85</v>
      </c>
    </row>
    <row r="23" spans="1:10" s="20" customFormat="1" ht="15" customHeight="1" x14ac:dyDescent="0.25">
      <c r="A23" s="21">
        <v>19</v>
      </c>
      <c r="B23" s="42">
        <v>44390</v>
      </c>
      <c r="C23" s="22" t="s">
        <v>106</v>
      </c>
      <c r="D23" s="23">
        <v>75</v>
      </c>
      <c r="E23" s="22"/>
      <c r="F23" s="22"/>
      <c r="G23" s="22"/>
      <c r="H23" s="22"/>
      <c r="I23" s="22">
        <v>1.95</v>
      </c>
      <c r="J23" s="23">
        <f t="shared" si="0"/>
        <v>73.05</v>
      </c>
    </row>
    <row r="24" spans="1:10" s="20" customFormat="1" ht="15" customHeight="1" x14ac:dyDescent="0.25">
      <c r="A24" s="21">
        <v>20</v>
      </c>
      <c r="B24" s="42">
        <v>44406</v>
      </c>
      <c r="C24" s="22" t="s">
        <v>110</v>
      </c>
      <c r="D24" s="23">
        <v>175</v>
      </c>
      <c r="E24" s="22"/>
      <c r="F24" s="22"/>
      <c r="G24" s="22"/>
      <c r="H24" s="22"/>
      <c r="I24" s="22">
        <v>4.1500000000000004</v>
      </c>
      <c r="J24" s="22">
        <f t="shared" si="0"/>
        <v>170.85</v>
      </c>
    </row>
    <row r="25" spans="1:10" s="20" customFormat="1" ht="15" customHeight="1" x14ac:dyDescent="0.25">
      <c r="A25" s="21">
        <v>21</v>
      </c>
      <c r="B25" s="110">
        <v>44412</v>
      </c>
      <c r="C25" s="22" t="s">
        <v>126</v>
      </c>
      <c r="D25" s="23">
        <v>175</v>
      </c>
      <c r="E25" s="22"/>
      <c r="F25" s="22"/>
      <c r="G25" s="22"/>
      <c r="H25" s="22"/>
      <c r="I25" s="23">
        <v>5.55</v>
      </c>
      <c r="J25" s="23">
        <f t="shared" si="0"/>
        <v>169.45</v>
      </c>
    </row>
    <row r="26" spans="1:10" s="20" customFormat="1" ht="15" customHeight="1" x14ac:dyDescent="0.25">
      <c r="A26" s="21">
        <v>22</v>
      </c>
      <c r="B26" s="42">
        <v>44418</v>
      </c>
      <c r="C26" s="22" t="s">
        <v>125</v>
      </c>
      <c r="D26" s="23">
        <v>75</v>
      </c>
      <c r="E26" s="22"/>
      <c r="F26" s="22"/>
      <c r="G26" s="22"/>
      <c r="H26" s="22"/>
      <c r="I26" s="22">
        <v>1.98</v>
      </c>
      <c r="J26" s="22">
        <f t="shared" si="0"/>
        <v>73.02</v>
      </c>
    </row>
    <row r="27" spans="1:10" s="20" customFormat="1" ht="18.75" customHeight="1" x14ac:dyDescent="0.25">
      <c r="A27" s="21">
        <v>23</v>
      </c>
      <c r="B27" s="110">
        <v>44418</v>
      </c>
      <c r="C27" s="22" t="s">
        <v>127</v>
      </c>
      <c r="D27" s="23">
        <v>175</v>
      </c>
      <c r="E27" s="22"/>
      <c r="F27" s="22"/>
      <c r="G27" s="22"/>
      <c r="H27" s="22"/>
      <c r="I27" s="23">
        <v>3.97</v>
      </c>
      <c r="J27" s="23">
        <f t="shared" si="0"/>
        <v>171.03</v>
      </c>
    </row>
    <row r="28" spans="1:10" s="20" customFormat="1" ht="18.75" customHeight="1" x14ac:dyDescent="0.25">
      <c r="A28" s="21">
        <v>24</v>
      </c>
      <c r="B28" s="42">
        <v>44431</v>
      </c>
      <c r="C28" s="22" t="s">
        <v>132</v>
      </c>
      <c r="D28" s="23">
        <v>175</v>
      </c>
      <c r="E28" s="22"/>
      <c r="F28" s="22"/>
      <c r="G28" s="22"/>
      <c r="H28" s="23"/>
      <c r="I28" s="23">
        <v>3.97</v>
      </c>
      <c r="J28" s="23">
        <f t="shared" si="0"/>
        <v>171.03</v>
      </c>
    </row>
    <row r="29" spans="1:10" s="20" customFormat="1" ht="18.75" customHeight="1" x14ac:dyDescent="0.25">
      <c r="A29" s="21">
        <v>25</v>
      </c>
      <c r="B29" s="42">
        <v>44437</v>
      </c>
      <c r="C29" s="22" t="s">
        <v>101</v>
      </c>
      <c r="D29" s="23"/>
      <c r="E29" s="23">
        <v>50</v>
      </c>
      <c r="F29" s="22"/>
      <c r="G29" s="22"/>
      <c r="H29" s="23"/>
      <c r="I29" s="23">
        <v>0</v>
      </c>
      <c r="J29" s="23">
        <f>E29-I29</f>
        <v>50</v>
      </c>
    </row>
    <row r="30" spans="1:10" s="20" customFormat="1" ht="18.75" customHeight="1" x14ac:dyDescent="0.25">
      <c r="A30" s="21">
        <v>26</v>
      </c>
      <c r="B30" s="42">
        <v>44438</v>
      </c>
      <c r="C30" s="22" t="s">
        <v>141</v>
      </c>
      <c r="D30" s="23">
        <v>175</v>
      </c>
      <c r="E30" s="22"/>
      <c r="F30" s="22"/>
      <c r="G30" s="22"/>
      <c r="H30" s="22"/>
      <c r="I30" s="22">
        <v>3.97</v>
      </c>
      <c r="J30" s="23">
        <f>D30-I30</f>
        <v>171.03</v>
      </c>
    </row>
    <row r="31" spans="1:10" s="20" customFormat="1" ht="18.75" customHeight="1" x14ac:dyDescent="0.25">
      <c r="A31" s="21">
        <v>27</v>
      </c>
      <c r="B31" s="42">
        <v>44440</v>
      </c>
      <c r="C31" s="22" t="s">
        <v>148</v>
      </c>
      <c r="D31" s="23"/>
      <c r="E31" s="22">
        <v>37.28</v>
      </c>
      <c r="F31" s="22"/>
      <c r="G31" s="22"/>
      <c r="H31" s="22"/>
      <c r="I31" s="23">
        <v>0</v>
      </c>
      <c r="J31" s="23">
        <f>E31-I31</f>
        <v>37.28</v>
      </c>
    </row>
    <row r="32" spans="1:10" s="20" customFormat="1" ht="18.75" customHeight="1" x14ac:dyDescent="0.25">
      <c r="A32" s="21">
        <v>28</v>
      </c>
      <c r="B32" s="42">
        <v>44440</v>
      </c>
      <c r="C32" s="22" t="s">
        <v>149</v>
      </c>
      <c r="D32" s="23">
        <v>75</v>
      </c>
      <c r="E32" s="22"/>
      <c r="F32" s="22"/>
      <c r="G32" s="22"/>
      <c r="H32" s="22"/>
      <c r="I32" s="22">
        <v>1.98</v>
      </c>
      <c r="J32" s="23">
        <f>D32-I32</f>
        <v>73.02</v>
      </c>
    </row>
    <row r="33" spans="1:10" s="20" customFormat="1" ht="18.75" customHeight="1" x14ac:dyDescent="0.25">
      <c r="A33" s="21">
        <v>29</v>
      </c>
      <c r="B33" s="42">
        <v>44440</v>
      </c>
      <c r="C33" s="22" t="s">
        <v>150</v>
      </c>
      <c r="D33" s="23">
        <v>75</v>
      </c>
      <c r="E33" s="22"/>
      <c r="F33" s="22"/>
      <c r="G33" s="22"/>
      <c r="H33" s="22"/>
      <c r="I33" s="22">
        <v>1.98</v>
      </c>
      <c r="J33" s="23">
        <f>D33-I33</f>
        <v>73.02</v>
      </c>
    </row>
    <row r="34" spans="1:10" s="20" customFormat="1" ht="18.75" customHeight="1" x14ac:dyDescent="0.25">
      <c r="A34" s="21">
        <v>30</v>
      </c>
      <c r="B34" s="42">
        <v>44440</v>
      </c>
      <c r="C34" s="22" t="s">
        <v>154</v>
      </c>
      <c r="D34" s="23">
        <v>175</v>
      </c>
      <c r="E34" s="22"/>
      <c r="F34" s="22"/>
      <c r="G34" s="22"/>
      <c r="H34" s="22"/>
      <c r="I34" s="22">
        <v>3.97</v>
      </c>
      <c r="J34" s="23">
        <f>D34-I34</f>
        <v>171.03</v>
      </c>
    </row>
    <row r="35" spans="1:10" s="20" customFormat="1" ht="18.75" customHeight="1" x14ac:dyDescent="0.25">
      <c r="A35" s="21">
        <v>31</v>
      </c>
      <c r="B35" s="42">
        <v>44442</v>
      </c>
      <c r="C35" s="22" t="s">
        <v>203</v>
      </c>
      <c r="D35" s="23"/>
      <c r="E35" s="22"/>
      <c r="F35" s="22"/>
      <c r="G35" s="23">
        <v>50</v>
      </c>
      <c r="H35" s="22"/>
      <c r="I35" s="23">
        <v>1.49</v>
      </c>
      <c r="J35" s="23">
        <f>G35-I35</f>
        <v>48.51</v>
      </c>
    </row>
    <row r="36" spans="1:10" s="20" customFormat="1" ht="18.75" customHeight="1" x14ac:dyDescent="0.25">
      <c r="A36" s="21">
        <v>32</v>
      </c>
      <c r="B36" s="42">
        <v>44451</v>
      </c>
      <c r="C36" s="22" t="s">
        <v>314</v>
      </c>
      <c r="D36" s="23"/>
      <c r="E36" s="22"/>
      <c r="F36" s="22"/>
      <c r="G36" s="23">
        <v>50</v>
      </c>
      <c r="H36" s="22"/>
      <c r="I36" s="23">
        <v>0</v>
      </c>
      <c r="J36" s="23">
        <f>G36-I36</f>
        <v>50</v>
      </c>
    </row>
    <row r="37" spans="1:10" s="20" customFormat="1" ht="18.75" customHeight="1" x14ac:dyDescent="0.25">
      <c r="A37" s="21">
        <v>33</v>
      </c>
      <c r="B37" s="42">
        <v>44499</v>
      </c>
      <c r="C37" s="22" t="s">
        <v>148</v>
      </c>
      <c r="D37" s="23"/>
      <c r="E37" s="23">
        <v>1.57</v>
      </c>
      <c r="F37" s="22"/>
      <c r="G37" s="22"/>
      <c r="H37" s="22"/>
      <c r="I37" s="23">
        <v>0</v>
      </c>
      <c r="J37" s="23">
        <v>1.57</v>
      </c>
    </row>
    <row r="38" spans="1:10" s="20" customFormat="1" ht="18.75" customHeight="1" x14ac:dyDescent="0.25">
      <c r="A38" s="21">
        <v>34</v>
      </c>
      <c r="B38" s="42">
        <v>44501</v>
      </c>
      <c r="C38" s="22" t="s">
        <v>179</v>
      </c>
      <c r="D38" s="23"/>
      <c r="E38" s="22"/>
      <c r="F38" s="22"/>
      <c r="G38" s="23">
        <v>50</v>
      </c>
      <c r="H38" s="22"/>
      <c r="I38" s="22">
        <v>0</v>
      </c>
      <c r="J38" s="23">
        <f>G38-I38</f>
        <v>50</v>
      </c>
    </row>
    <row r="39" spans="1:10" s="20" customFormat="1" ht="18.75" customHeight="1" x14ac:dyDescent="0.25">
      <c r="A39" s="21">
        <v>35</v>
      </c>
      <c r="B39" s="42">
        <v>44502</v>
      </c>
      <c r="C39" s="22" t="s">
        <v>227</v>
      </c>
      <c r="D39" s="23"/>
      <c r="E39" s="23">
        <v>300</v>
      </c>
      <c r="F39" s="22"/>
      <c r="G39" s="23"/>
      <c r="H39" s="22"/>
      <c r="I39" s="22">
        <v>6.46</v>
      </c>
      <c r="J39" s="23">
        <f>E39-I39</f>
        <v>293.54000000000002</v>
      </c>
    </row>
    <row r="40" spans="1:10" s="20" customFormat="1" ht="18.75" customHeight="1" x14ac:dyDescent="0.25">
      <c r="A40" s="21">
        <v>36</v>
      </c>
      <c r="B40" s="42">
        <v>44502</v>
      </c>
      <c r="C40" s="22" t="s">
        <v>228</v>
      </c>
      <c r="D40" s="23"/>
      <c r="E40" s="23">
        <v>125</v>
      </c>
      <c r="F40" s="22"/>
      <c r="G40" s="23"/>
      <c r="H40" s="22"/>
      <c r="I40" s="22">
        <v>2.98</v>
      </c>
      <c r="J40" s="23">
        <f>E40-I40</f>
        <v>122.02</v>
      </c>
    </row>
    <row r="41" spans="1:10" s="20" customFormat="1" ht="18.75" customHeight="1" x14ac:dyDescent="0.25">
      <c r="A41" s="21">
        <v>37</v>
      </c>
      <c r="B41" s="42">
        <v>44502</v>
      </c>
      <c r="C41" s="22" t="s">
        <v>229</v>
      </c>
      <c r="D41" s="23"/>
      <c r="E41" s="23">
        <v>50</v>
      </c>
      <c r="F41" s="22"/>
      <c r="G41" s="23"/>
      <c r="H41" s="22"/>
      <c r="I41" s="22">
        <v>1.49</v>
      </c>
      <c r="J41" s="23">
        <f>E41-I41</f>
        <v>48.51</v>
      </c>
    </row>
    <row r="42" spans="1:10" s="20" customFormat="1" ht="18.75" customHeight="1" x14ac:dyDescent="0.25">
      <c r="A42" s="21">
        <v>37</v>
      </c>
      <c r="B42" s="42">
        <v>44506</v>
      </c>
      <c r="C42" s="22" t="s">
        <v>67</v>
      </c>
      <c r="D42" s="23"/>
      <c r="E42" s="22"/>
      <c r="F42" s="22"/>
      <c r="G42" s="22"/>
      <c r="H42" s="23">
        <v>101</v>
      </c>
      <c r="I42" s="23">
        <v>2.5</v>
      </c>
      <c r="J42" s="23">
        <f>H42-I42</f>
        <v>98.5</v>
      </c>
    </row>
    <row r="43" spans="1:10" s="20" customFormat="1" ht="18.75" customHeight="1" x14ac:dyDescent="0.25">
      <c r="A43" s="21">
        <v>37</v>
      </c>
      <c r="B43" s="42">
        <v>44507</v>
      </c>
      <c r="C43" s="22" t="s">
        <v>255</v>
      </c>
      <c r="D43" s="23"/>
      <c r="E43" s="22"/>
      <c r="F43" s="22"/>
      <c r="G43" s="22"/>
      <c r="H43" s="23">
        <v>51</v>
      </c>
      <c r="I43" s="23">
        <v>1.5</v>
      </c>
      <c r="J43" s="23">
        <f>H43-I43</f>
        <v>49.5</v>
      </c>
    </row>
    <row r="44" spans="1:10" s="20" customFormat="1" ht="18.75" customHeight="1" x14ac:dyDescent="0.25">
      <c r="A44" s="21">
        <v>38</v>
      </c>
      <c r="B44" s="42">
        <v>44509</v>
      </c>
      <c r="C44" s="22" t="s">
        <v>266</v>
      </c>
      <c r="D44" s="23"/>
      <c r="E44" s="22"/>
      <c r="F44" s="22"/>
      <c r="G44" s="22"/>
      <c r="H44" s="23">
        <v>101</v>
      </c>
      <c r="I44" s="23">
        <v>2.5</v>
      </c>
      <c r="J44" s="23">
        <f>H44-I44</f>
        <v>98.5</v>
      </c>
    </row>
    <row r="45" spans="1:10" s="20" customFormat="1" ht="18.75" customHeight="1" x14ac:dyDescent="0.25">
      <c r="A45" s="210">
        <v>39</v>
      </c>
      <c r="B45" s="211">
        <v>44526</v>
      </c>
      <c r="C45" s="202" t="s">
        <v>307</v>
      </c>
      <c r="D45" s="169"/>
      <c r="E45" s="202"/>
      <c r="F45" s="169">
        <v>30</v>
      </c>
      <c r="G45" s="202"/>
      <c r="H45" s="169"/>
      <c r="I45" s="169">
        <v>1.0900000000000001</v>
      </c>
      <c r="J45" s="169">
        <f t="shared" ref="J45:J48" si="1">F45-I45</f>
        <v>28.91</v>
      </c>
    </row>
    <row r="46" spans="1:10" s="20" customFormat="1" ht="18.75" customHeight="1" x14ac:dyDescent="0.25">
      <c r="A46" s="21">
        <v>40</v>
      </c>
      <c r="B46" s="42">
        <v>44526</v>
      </c>
      <c r="C46" s="22" t="s">
        <v>312</v>
      </c>
      <c r="D46" s="23"/>
      <c r="E46" s="22"/>
      <c r="F46" s="23">
        <v>50</v>
      </c>
      <c r="G46" s="22"/>
      <c r="H46" s="23"/>
      <c r="I46" s="23">
        <v>1.49</v>
      </c>
      <c r="J46" s="23">
        <f t="shared" si="1"/>
        <v>48.51</v>
      </c>
    </row>
    <row r="47" spans="1:10" s="20" customFormat="1" ht="18.75" customHeight="1" x14ac:dyDescent="0.25">
      <c r="A47" s="21">
        <v>41</v>
      </c>
      <c r="B47" s="42">
        <v>44526</v>
      </c>
      <c r="C47" s="22" t="s">
        <v>313</v>
      </c>
      <c r="D47" s="23"/>
      <c r="E47" s="22"/>
      <c r="F47" s="23">
        <v>30</v>
      </c>
      <c r="G47" s="22"/>
      <c r="H47" s="23"/>
      <c r="I47" s="23">
        <v>1.0900000000000001</v>
      </c>
      <c r="J47" s="23">
        <f t="shared" si="1"/>
        <v>28.91</v>
      </c>
    </row>
    <row r="48" spans="1:10" s="20" customFormat="1" ht="18.75" customHeight="1" x14ac:dyDescent="0.25">
      <c r="A48" s="21">
        <v>42</v>
      </c>
      <c r="B48" s="42">
        <v>44528</v>
      </c>
      <c r="C48" s="22" t="s">
        <v>316</v>
      </c>
      <c r="D48" s="23"/>
      <c r="E48" s="22"/>
      <c r="F48" s="23">
        <v>30</v>
      </c>
      <c r="G48" s="22"/>
      <c r="H48" s="23"/>
      <c r="I48" s="23">
        <v>1.0900000000000001</v>
      </c>
      <c r="J48" s="23">
        <f t="shared" si="1"/>
        <v>28.91</v>
      </c>
    </row>
    <row r="49" spans="1:10" s="20" customFormat="1" ht="18.75" customHeight="1" x14ac:dyDescent="0.25">
      <c r="A49" s="21"/>
      <c r="B49" s="110"/>
      <c r="C49" s="22"/>
      <c r="D49" s="23"/>
      <c r="E49" s="22"/>
      <c r="F49" s="23"/>
      <c r="G49" s="22"/>
      <c r="H49" s="23"/>
      <c r="I49" s="23"/>
      <c r="J49" s="23"/>
    </row>
    <row r="50" spans="1:10" s="20" customFormat="1" ht="18.75" customHeight="1" x14ac:dyDescent="0.25">
      <c r="A50" s="21"/>
      <c r="B50" s="22"/>
      <c r="C50" s="24" t="s">
        <v>18</v>
      </c>
      <c r="D50" s="25">
        <f>SUM(D5:D48)</f>
        <v>3025</v>
      </c>
      <c r="E50" s="25">
        <f>SUM(E15:E48)</f>
        <v>914.84999999999991</v>
      </c>
      <c r="F50" s="25">
        <f>SUM(F6:F48)</f>
        <v>240</v>
      </c>
      <c r="G50" s="25">
        <f>SUM(G35:G48)</f>
        <v>150</v>
      </c>
      <c r="H50" s="25">
        <f>SUM(H42:H48)</f>
        <v>253</v>
      </c>
      <c r="I50" s="52">
        <f>SUM(I5:I48)</f>
        <v>107.11999999999999</v>
      </c>
      <c r="J50" s="25">
        <f>D50+E50+F50+G50-I50</f>
        <v>4222.7300000000005</v>
      </c>
    </row>
    <row r="51" spans="1:10" s="20" customFormat="1" ht="18.75" customHeight="1" x14ac:dyDescent="0.25">
      <c r="A51" s="26" t="s">
        <v>41</v>
      </c>
      <c r="C51" s="27" t="s">
        <v>42</v>
      </c>
      <c r="D51" s="27"/>
      <c r="E51" s="27"/>
      <c r="F51" s="27"/>
      <c r="G51" s="28"/>
      <c r="H51" s="27"/>
      <c r="I51" s="28"/>
      <c r="J51" s="28"/>
    </row>
    <row r="52" spans="1:10" s="20" customFormat="1" ht="18.75" customHeight="1" x14ac:dyDescent="0.25">
      <c r="A52" s="26"/>
      <c r="C52" s="27"/>
      <c r="D52" s="27"/>
      <c r="E52" s="27"/>
      <c r="F52" s="27"/>
      <c r="G52" s="28"/>
      <c r="H52" s="28"/>
      <c r="I52" s="28"/>
      <c r="J52" s="28"/>
    </row>
    <row r="53" spans="1:10" s="20" customFormat="1" ht="18.75" customHeight="1" x14ac:dyDescent="0.25">
      <c r="A53" s="26"/>
      <c r="B53" s="44"/>
      <c r="C53" s="27"/>
      <c r="D53" s="28"/>
      <c r="E53" s="27"/>
      <c r="F53" s="27"/>
      <c r="G53" s="27"/>
      <c r="H53" s="27"/>
      <c r="I53" s="27"/>
      <c r="J53" s="28"/>
    </row>
    <row r="54" spans="1:10" s="20" customFormat="1" ht="18.75" customHeight="1" x14ac:dyDescent="0.25">
      <c r="A54" s="26"/>
      <c r="B54" s="43"/>
      <c r="C54" s="27"/>
      <c r="D54" s="28"/>
      <c r="E54" s="27"/>
      <c r="F54" s="27"/>
      <c r="G54" s="27"/>
      <c r="H54" s="28"/>
      <c r="I54" s="27"/>
      <c r="J54" s="28"/>
    </row>
    <row r="55" spans="1:10" s="20" customFormat="1" ht="18.75" customHeight="1" x14ac:dyDescent="0.25">
      <c r="A55" s="26"/>
      <c r="B55" s="43"/>
      <c r="C55" s="27"/>
      <c r="D55" s="27"/>
      <c r="E55" s="27"/>
      <c r="F55" s="27"/>
      <c r="G55" s="27"/>
      <c r="H55" s="28"/>
      <c r="I55" s="27"/>
      <c r="J55" s="28"/>
    </row>
    <row r="56" spans="1:10" s="20" customFormat="1" ht="18.75" customHeight="1" x14ac:dyDescent="0.25">
      <c r="A56" s="26"/>
      <c r="B56" s="43"/>
      <c r="C56" s="27"/>
      <c r="D56" s="27"/>
      <c r="E56" s="27"/>
      <c r="F56" s="27"/>
      <c r="G56" s="27"/>
      <c r="H56" s="28"/>
      <c r="I56" s="28"/>
      <c r="J56" s="28"/>
    </row>
    <row r="57" spans="1:10" s="20" customFormat="1" ht="18" customHeight="1" x14ac:dyDescent="0.25">
      <c r="A57" s="26"/>
      <c r="B57" s="43"/>
      <c r="C57" s="27"/>
      <c r="D57" s="27"/>
      <c r="E57" s="27"/>
      <c r="F57" s="27"/>
      <c r="G57" s="27"/>
      <c r="H57" s="28"/>
      <c r="I57" s="27"/>
      <c r="J57" s="28"/>
    </row>
    <row r="58" spans="1:10" ht="18" customHeight="1" x14ac:dyDescent="0.25">
      <c r="A58" s="33"/>
      <c r="B58" s="43"/>
      <c r="C58" s="27"/>
      <c r="D58" s="27"/>
      <c r="E58" s="27"/>
      <c r="F58" s="28"/>
      <c r="G58" s="27"/>
      <c r="H58" s="27"/>
      <c r="I58" s="27"/>
      <c r="J58" s="28"/>
    </row>
    <row r="59" spans="1:10" ht="18" customHeight="1" x14ac:dyDescent="0.25">
      <c r="A59" s="33"/>
      <c r="B59" s="43"/>
      <c r="C59" s="27"/>
      <c r="D59" s="27"/>
      <c r="E59" s="27"/>
      <c r="F59" s="28"/>
      <c r="G59" s="28"/>
      <c r="H59" s="27"/>
      <c r="I59" s="28"/>
      <c r="J59" s="28"/>
    </row>
    <row r="60" spans="1:10" ht="18" customHeight="1" x14ac:dyDescent="0.25">
      <c r="A60" s="33"/>
      <c r="B60" s="43"/>
      <c r="C60" s="31"/>
      <c r="D60" s="32"/>
      <c r="E60" s="32"/>
      <c r="F60" s="28"/>
      <c r="G60" s="32"/>
      <c r="H60" s="27"/>
      <c r="I60" s="28"/>
      <c r="J60" s="28"/>
    </row>
    <row r="61" spans="1:10" ht="18" customHeight="1" x14ac:dyDescent="0.25">
      <c r="A61" s="33"/>
      <c r="B61" s="43"/>
      <c r="C61" s="27"/>
      <c r="D61" s="27"/>
      <c r="E61" s="27"/>
      <c r="F61" s="28"/>
      <c r="G61" s="27"/>
      <c r="H61" s="27"/>
      <c r="I61" s="27"/>
      <c r="J61" s="28"/>
    </row>
    <row r="62" spans="1:10" ht="18" customHeight="1" x14ac:dyDescent="0.25">
      <c r="A62" s="33"/>
      <c r="B62" s="43"/>
      <c r="C62" s="27"/>
      <c r="D62" s="27"/>
      <c r="E62" s="27"/>
      <c r="F62" s="28"/>
      <c r="G62" s="27"/>
      <c r="H62" s="27"/>
      <c r="I62" s="28"/>
      <c r="J62" s="28"/>
    </row>
    <row r="63" spans="1:10" ht="18" customHeight="1" x14ac:dyDescent="0.25">
      <c r="A63" s="33"/>
      <c r="B63" s="43"/>
      <c r="C63" s="27"/>
      <c r="D63" s="27"/>
      <c r="E63" s="27"/>
      <c r="F63" s="28"/>
      <c r="G63" s="27"/>
      <c r="H63" s="27"/>
      <c r="I63" s="28"/>
      <c r="J63" s="28"/>
    </row>
    <row r="64" spans="1:10" ht="18" customHeight="1" x14ac:dyDescent="0.25">
      <c r="A64" s="33"/>
      <c r="B64" s="43"/>
      <c r="C64" s="27"/>
      <c r="D64" s="27"/>
      <c r="E64" s="27"/>
      <c r="F64" s="28"/>
      <c r="G64" s="27"/>
      <c r="H64" s="27"/>
      <c r="I64" s="28"/>
      <c r="J64" s="28"/>
    </row>
    <row r="65" spans="1:10" ht="18" customHeight="1" x14ac:dyDescent="0.25">
      <c r="A65" s="33"/>
      <c r="B65" s="43"/>
      <c r="C65" s="27"/>
      <c r="D65" s="27"/>
      <c r="E65" s="27"/>
      <c r="F65" s="28"/>
      <c r="G65" s="27"/>
      <c r="H65" s="27"/>
      <c r="I65" s="28"/>
      <c r="J65" s="28"/>
    </row>
    <row r="66" spans="1:10" ht="18" customHeight="1" x14ac:dyDescent="0.25">
      <c r="A66" s="33"/>
      <c r="B66" s="43"/>
      <c r="C66" s="27"/>
      <c r="D66" s="27"/>
      <c r="E66" s="27"/>
      <c r="F66" s="28"/>
      <c r="G66" s="27"/>
      <c r="H66" s="27"/>
      <c r="I66" s="28"/>
      <c r="J66" s="28"/>
    </row>
    <row r="67" spans="1:10" ht="18" customHeight="1" x14ac:dyDescent="0.25">
      <c r="A67" s="33"/>
      <c r="B67" s="43"/>
      <c r="C67" s="27"/>
      <c r="D67" s="27"/>
      <c r="E67" s="27"/>
      <c r="F67" s="28"/>
      <c r="G67" s="27"/>
      <c r="H67" s="28"/>
      <c r="I67" s="28"/>
      <c r="J67" s="28"/>
    </row>
    <row r="68" spans="1:10" ht="18" customHeight="1" x14ac:dyDescent="0.25">
      <c r="A68" s="33"/>
      <c r="B68" s="43"/>
      <c r="C68" s="27"/>
      <c r="D68" s="27"/>
      <c r="E68" s="27"/>
      <c r="F68" s="28"/>
      <c r="G68" s="27"/>
      <c r="H68" s="27"/>
      <c r="I68" s="27"/>
      <c r="J68" s="28"/>
    </row>
    <row r="69" spans="1:10" ht="18" customHeight="1" x14ac:dyDescent="0.25">
      <c r="A69" s="33"/>
      <c r="B69" s="43"/>
      <c r="C69" s="27"/>
      <c r="D69" s="27"/>
      <c r="E69" s="27"/>
      <c r="F69" s="28"/>
      <c r="G69" s="27"/>
      <c r="H69" s="27"/>
      <c r="I69" s="27"/>
      <c r="J69" s="28"/>
    </row>
    <row r="70" spans="1:10" ht="18" customHeight="1" x14ac:dyDescent="0.25">
      <c r="A70" s="33"/>
      <c r="B70" s="43"/>
      <c r="C70" s="27"/>
      <c r="D70" s="27"/>
      <c r="E70" s="27"/>
      <c r="F70" s="28"/>
      <c r="G70" s="27"/>
      <c r="H70" s="27"/>
      <c r="I70" s="27"/>
      <c r="J70" s="28"/>
    </row>
    <row r="71" spans="1:10" ht="18" customHeight="1" x14ac:dyDescent="0.25">
      <c r="A71" s="33"/>
      <c r="B71" s="43"/>
      <c r="C71" s="27"/>
      <c r="D71" s="28"/>
      <c r="E71" s="27"/>
      <c r="F71" s="28"/>
      <c r="G71" s="27"/>
      <c r="H71" s="27"/>
      <c r="I71" s="27"/>
      <c r="J71" s="27"/>
    </row>
    <row r="72" spans="1:10" ht="16.5" customHeight="1" x14ac:dyDescent="0.25">
      <c r="A72" s="33"/>
      <c r="B72" s="43"/>
      <c r="C72" s="27"/>
      <c r="D72" s="27"/>
      <c r="E72" s="27"/>
      <c r="F72" s="28"/>
      <c r="G72" s="27"/>
      <c r="H72" s="27"/>
      <c r="I72" s="27"/>
      <c r="J72" s="28"/>
    </row>
    <row r="73" spans="1:10" ht="16.5" customHeight="1" x14ac:dyDescent="0.25">
      <c r="A73" s="33"/>
      <c r="B73" s="43"/>
      <c r="C73" s="31"/>
      <c r="D73" s="32"/>
      <c r="E73" s="32"/>
      <c r="F73" s="28"/>
      <c r="G73" s="32"/>
      <c r="H73" s="32"/>
      <c r="I73" s="28"/>
      <c r="J73" s="28"/>
    </row>
    <row r="74" spans="1:10" ht="16.5" customHeight="1" x14ac:dyDescent="0.25">
      <c r="A74" s="33"/>
      <c r="B74" s="43"/>
      <c r="C74" s="27"/>
      <c r="D74" s="27"/>
      <c r="E74" s="27"/>
      <c r="F74" s="28"/>
      <c r="G74" s="27"/>
      <c r="H74" s="27"/>
      <c r="I74" s="27"/>
      <c r="J74" s="28"/>
    </row>
    <row r="75" spans="1:10" ht="16.5" customHeight="1" x14ac:dyDescent="0.25">
      <c r="A75" s="33"/>
      <c r="B75" s="43"/>
      <c r="C75" s="27"/>
      <c r="D75" s="27"/>
      <c r="E75" s="27"/>
      <c r="F75" s="28"/>
      <c r="G75" s="27"/>
      <c r="H75" s="27"/>
      <c r="I75" s="27"/>
      <c r="J75" s="28"/>
    </row>
    <row r="76" spans="1:10" ht="16.5" customHeight="1" x14ac:dyDescent="0.25">
      <c r="A76" s="33"/>
      <c r="B76" s="43"/>
      <c r="C76" s="27"/>
      <c r="D76" s="27"/>
      <c r="E76" s="27"/>
      <c r="F76" s="28"/>
      <c r="G76" s="27"/>
      <c r="H76" s="28"/>
      <c r="I76" s="27"/>
      <c r="J76" s="28"/>
    </row>
    <row r="77" spans="1:10" ht="16.5" customHeight="1" x14ac:dyDescent="0.25">
      <c r="A77" s="33"/>
      <c r="B77" s="43"/>
      <c r="C77" s="27"/>
      <c r="D77" s="27"/>
      <c r="E77" s="27"/>
      <c r="F77" s="27"/>
      <c r="G77" s="28"/>
      <c r="H77" s="28"/>
      <c r="I77" s="27"/>
      <c r="J77" s="28"/>
    </row>
    <row r="78" spans="1:10" ht="16.5" customHeight="1" x14ac:dyDescent="0.25">
      <c r="A78" s="33"/>
      <c r="B78" s="45"/>
      <c r="C78" s="27"/>
      <c r="D78" s="27"/>
      <c r="E78" s="27"/>
      <c r="F78" s="28"/>
      <c r="G78" s="27"/>
      <c r="H78" s="27"/>
      <c r="I78" s="27"/>
      <c r="J78" s="28"/>
    </row>
    <row r="79" spans="1:10" ht="16.5" customHeight="1" x14ac:dyDescent="0.25">
      <c r="A79" s="33"/>
      <c r="B79" s="44"/>
      <c r="C79" s="27"/>
      <c r="D79" s="27"/>
      <c r="E79" s="27"/>
      <c r="F79" s="28"/>
      <c r="G79" s="27"/>
      <c r="H79" s="27"/>
      <c r="I79" s="27"/>
      <c r="J79" s="28"/>
    </row>
    <row r="80" spans="1:10" ht="16.5" customHeight="1" x14ac:dyDescent="0.25">
      <c r="A80" s="33"/>
      <c r="B80" s="26"/>
      <c r="C80" s="27"/>
      <c r="D80" s="27"/>
      <c r="E80" s="27"/>
      <c r="F80" s="28"/>
      <c r="G80" s="27"/>
      <c r="H80" s="27"/>
      <c r="I80" s="27"/>
      <c r="J80" s="28"/>
    </row>
    <row r="81" spans="1:10" ht="16.5" customHeight="1" x14ac:dyDescent="0.25">
      <c r="A81" s="33"/>
      <c r="B81" s="44"/>
      <c r="C81" s="27"/>
      <c r="D81" s="27"/>
      <c r="E81" s="27"/>
      <c r="F81" s="28"/>
      <c r="G81" s="27"/>
      <c r="H81" s="27"/>
      <c r="I81" s="27"/>
      <c r="J81" s="28"/>
    </row>
    <row r="82" spans="1:10" ht="16.5" customHeight="1" x14ac:dyDescent="0.25">
      <c r="A82" s="33"/>
      <c r="B82" s="44"/>
      <c r="C82" s="27"/>
      <c r="D82" s="28"/>
      <c r="E82" s="28"/>
      <c r="F82" s="28"/>
      <c r="G82" s="28"/>
      <c r="H82" s="28"/>
      <c r="I82" s="28"/>
      <c r="J82" s="28"/>
    </row>
    <row r="83" spans="1:10" ht="15.75" x14ac:dyDescent="0.25">
      <c r="A83" s="33"/>
      <c r="B83" s="44"/>
      <c r="C83" s="27"/>
      <c r="D83" s="27"/>
      <c r="E83" s="27"/>
      <c r="F83" s="28"/>
      <c r="G83" s="27"/>
      <c r="H83" s="27"/>
      <c r="I83" s="27"/>
      <c r="J83" s="28"/>
    </row>
    <row r="84" spans="1:10" ht="15.75" x14ac:dyDescent="0.25">
      <c r="A84" s="33"/>
      <c r="B84" s="44"/>
      <c r="C84" s="27"/>
      <c r="D84" s="27"/>
      <c r="E84" s="27"/>
      <c r="F84" s="28"/>
      <c r="G84" s="27"/>
      <c r="H84" s="27"/>
      <c r="I84" s="28"/>
      <c r="J84" s="28"/>
    </row>
    <row r="85" spans="1:10" ht="15.75" x14ac:dyDescent="0.25">
      <c r="A85" s="33"/>
      <c r="B85" s="44"/>
      <c r="C85" s="27"/>
      <c r="D85" s="27"/>
      <c r="E85" s="27"/>
      <c r="F85" s="28"/>
      <c r="G85" s="27"/>
      <c r="H85" s="28"/>
      <c r="I85" s="27"/>
      <c r="J85" s="28"/>
    </row>
    <row r="86" spans="1:10" ht="15.75" x14ac:dyDescent="0.25">
      <c r="A86" s="33"/>
      <c r="B86" s="44"/>
      <c r="C86" s="27"/>
      <c r="D86" s="27"/>
      <c r="E86" s="27"/>
      <c r="F86" s="28"/>
      <c r="G86" s="27"/>
      <c r="H86" s="28"/>
      <c r="I86" s="28"/>
      <c r="J86" s="28"/>
    </row>
    <row r="87" spans="1:10" ht="15.75" x14ac:dyDescent="0.25">
      <c r="A87" s="33"/>
      <c r="B87" s="44"/>
      <c r="C87" s="27"/>
      <c r="D87" s="46"/>
      <c r="E87" s="27"/>
      <c r="F87" s="28"/>
      <c r="G87" s="27"/>
      <c r="H87" s="27"/>
      <c r="I87" s="27"/>
      <c r="J87" s="28"/>
    </row>
    <row r="88" spans="1:10" ht="15.75" x14ac:dyDescent="0.25">
      <c r="A88" s="33"/>
      <c r="B88" s="44"/>
      <c r="C88" s="27"/>
      <c r="D88" s="27"/>
      <c r="E88" s="27"/>
      <c r="F88" s="28"/>
      <c r="G88" s="27"/>
      <c r="H88" s="27"/>
      <c r="I88" s="27"/>
      <c r="J88" s="28"/>
    </row>
    <row r="89" spans="1:10" ht="15.75" x14ac:dyDescent="0.25">
      <c r="A89" s="33"/>
      <c r="B89" s="44"/>
      <c r="C89" s="27"/>
      <c r="D89" s="27"/>
      <c r="E89" s="27"/>
      <c r="F89" s="28"/>
      <c r="G89" s="27"/>
      <c r="H89" s="28"/>
      <c r="I89" s="27"/>
      <c r="J89" s="28"/>
    </row>
    <row r="90" spans="1:10" ht="15.75" x14ac:dyDescent="0.25">
      <c r="A90" s="33"/>
      <c r="B90" s="44"/>
      <c r="C90" s="27"/>
      <c r="D90" s="28"/>
      <c r="E90" s="27"/>
      <c r="F90" s="27"/>
      <c r="G90" s="27"/>
      <c r="H90" s="27"/>
      <c r="I90" s="27"/>
      <c r="J90" s="28"/>
    </row>
    <row r="91" spans="1:10" ht="15.75" x14ac:dyDescent="0.25">
      <c r="A91" s="33"/>
      <c r="B91" s="44"/>
      <c r="C91" s="27"/>
      <c r="D91" s="27"/>
      <c r="E91" s="27"/>
      <c r="F91" s="28"/>
      <c r="G91" s="27"/>
      <c r="H91" s="27"/>
      <c r="I91" s="27"/>
      <c r="J91" s="28"/>
    </row>
    <row r="92" spans="1:10" ht="15.75" x14ac:dyDescent="0.25">
      <c r="A92" s="33"/>
      <c r="B92" s="44"/>
      <c r="C92" s="27"/>
      <c r="D92" s="27"/>
      <c r="E92" s="27"/>
      <c r="F92" s="28"/>
      <c r="G92" s="27"/>
      <c r="H92" s="27"/>
      <c r="I92" s="27"/>
      <c r="J92" s="28"/>
    </row>
    <row r="93" spans="1:10" ht="15.75" x14ac:dyDescent="0.25">
      <c r="A93" s="33"/>
      <c r="B93" s="44"/>
      <c r="C93" s="27"/>
      <c r="D93" s="27"/>
      <c r="E93" s="27"/>
      <c r="F93" s="28"/>
      <c r="G93" s="27"/>
      <c r="H93" s="27"/>
      <c r="I93" s="27"/>
      <c r="J93" s="28"/>
    </row>
    <row r="94" spans="1:10" ht="15.75" x14ac:dyDescent="0.25">
      <c r="A94" s="33"/>
      <c r="B94" s="44"/>
      <c r="C94" s="27"/>
      <c r="D94" s="27"/>
      <c r="E94" s="27"/>
      <c r="F94" s="28"/>
      <c r="G94" s="27"/>
      <c r="H94" s="27"/>
      <c r="I94" s="27"/>
      <c r="J94" s="28"/>
    </row>
    <row r="95" spans="1:10" ht="15.75" x14ac:dyDescent="0.25">
      <c r="A95" s="33"/>
      <c r="B95" s="47"/>
      <c r="C95" s="27"/>
      <c r="D95" s="27"/>
      <c r="E95" s="27"/>
      <c r="F95" s="28"/>
      <c r="G95" s="27"/>
      <c r="H95" s="27"/>
      <c r="I95" s="27"/>
      <c r="J95" s="27"/>
    </row>
    <row r="96" spans="1:10" ht="15.75" x14ac:dyDescent="0.25">
      <c r="A96" s="33"/>
      <c r="B96" s="43"/>
      <c r="C96" s="27"/>
      <c r="D96" s="27"/>
      <c r="E96" s="27"/>
      <c r="F96" s="28"/>
      <c r="G96" s="27"/>
      <c r="H96" s="27"/>
      <c r="I96" s="27"/>
      <c r="J96" s="27"/>
    </row>
    <row r="97" spans="1:10" ht="15.75" x14ac:dyDescent="0.25">
      <c r="A97" s="33"/>
      <c r="B97" s="43"/>
      <c r="C97" s="27"/>
      <c r="D97" s="27"/>
      <c r="E97" s="27"/>
      <c r="F97" s="28"/>
      <c r="G97" s="27"/>
      <c r="H97" s="27"/>
      <c r="I97" s="27"/>
      <c r="J97" s="27"/>
    </row>
    <row r="98" spans="1:10" ht="15.75" x14ac:dyDescent="0.25">
      <c r="A98" s="33"/>
      <c r="B98" s="43"/>
      <c r="C98" s="27"/>
      <c r="D98" s="27"/>
      <c r="E98" s="27"/>
      <c r="F98" s="28"/>
      <c r="G98" s="27"/>
      <c r="H98" s="27"/>
      <c r="I98" s="27"/>
      <c r="J98" s="28"/>
    </row>
    <row r="99" spans="1:10" ht="15.75" x14ac:dyDescent="0.25">
      <c r="A99" s="33"/>
      <c r="B99" s="43"/>
      <c r="C99" s="27"/>
      <c r="D99" s="27"/>
      <c r="E99" s="27"/>
      <c r="F99" s="28"/>
      <c r="G99" s="27"/>
      <c r="H99" s="27"/>
      <c r="I99" s="27"/>
      <c r="J99" s="28"/>
    </row>
    <row r="100" spans="1:10" ht="15.75" x14ac:dyDescent="0.25">
      <c r="A100" s="33"/>
      <c r="B100" s="43"/>
      <c r="C100" s="27"/>
      <c r="D100" s="27"/>
      <c r="E100" s="27"/>
      <c r="F100" s="28"/>
      <c r="G100" s="27"/>
      <c r="H100" s="27"/>
      <c r="I100" s="27"/>
      <c r="J100" s="27"/>
    </row>
    <row r="101" spans="1:10" ht="15.75" x14ac:dyDescent="0.25">
      <c r="A101" s="33"/>
      <c r="B101" s="43"/>
      <c r="C101" s="27"/>
      <c r="D101" s="27"/>
      <c r="E101" s="27"/>
      <c r="F101" s="28"/>
      <c r="G101" s="27"/>
      <c r="H101" s="27"/>
      <c r="I101" s="27"/>
      <c r="J101" s="27"/>
    </row>
    <row r="102" spans="1:10" ht="15.75" x14ac:dyDescent="0.25">
      <c r="A102" s="33"/>
      <c r="B102" s="43"/>
      <c r="C102" s="27"/>
      <c r="D102" s="27"/>
      <c r="E102" s="27"/>
      <c r="F102" s="28"/>
      <c r="G102" s="27"/>
      <c r="H102" s="27"/>
      <c r="I102" s="27"/>
      <c r="J102" s="27"/>
    </row>
    <row r="103" spans="1:10" ht="15.75" x14ac:dyDescent="0.25">
      <c r="A103" s="33"/>
      <c r="B103" s="44"/>
      <c r="C103" s="31"/>
      <c r="D103" s="32"/>
      <c r="E103" s="32"/>
      <c r="F103" s="28"/>
      <c r="G103" s="28"/>
      <c r="H103" s="28"/>
      <c r="I103" s="28"/>
      <c r="J103" s="28"/>
    </row>
    <row r="104" spans="1:10" ht="15.75" x14ac:dyDescent="0.25">
      <c r="A104" s="33"/>
      <c r="B104" s="44"/>
      <c r="C104" s="27"/>
      <c r="D104" s="27"/>
      <c r="E104" s="27"/>
      <c r="F104" s="28"/>
      <c r="G104" s="27"/>
      <c r="H104" s="27"/>
      <c r="I104" s="27"/>
      <c r="J104" s="27"/>
    </row>
    <row r="105" spans="1:10" ht="15.75" x14ac:dyDescent="0.25">
      <c r="A105" s="33"/>
      <c r="B105" s="44"/>
      <c r="C105" s="27"/>
      <c r="D105" s="27"/>
      <c r="E105" s="27"/>
      <c r="F105" s="28"/>
      <c r="G105" s="27"/>
      <c r="H105" s="27"/>
      <c r="I105" s="27"/>
      <c r="J105" s="27"/>
    </row>
    <row r="106" spans="1:10" ht="15.75" x14ac:dyDescent="0.25">
      <c r="A106" s="33"/>
      <c r="B106" s="44"/>
      <c r="C106" s="27"/>
      <c r="D106" s="27"/>
      <c r="E106" s="27"/>
      <c r="F106" s="28"/>
      <c r="G106" s="27"/>
      <c r="H106" s="27"/>
      <c r="I106" s="27"/>
      <c r="J106" s="27"/>
    </row>
    <row r="107" spans="1:10" ht="15.75" x14ac:dyDescent="0.25">
      <c r="A107" s="33"/>
      <c r="B107" s="43"/>
      <c r="C107" s="27"/>
      <c r="D107" s="27"/>
      <c r="E107" s="27"/>
      <c r="F107" s="28"/>
      <c r="G107" s="27"/>
      <c r="H107" s="27"/>
      <c r="I107" s="27"/>
      <c r="J107" s="27"/>
    </row>
    <row r="108" spans="1:10" ht="15.75" x14ac:dyDescent="0.25">
      <c r="A108" s="33"/>
      <c r="B108" s="43"/>
      <c r="C108" s="27"/>
      <c r="D108" s="27"/>
      <c r="E108" s="27"/>
      <c r="F108" s="28"/>
      <c r="G108" s="27"/>
      <c r="H108" s="27"/>
      <c r="I108" s="27"/>
      <c r="J108" s="27"/>
    </row>
    <row r="109" spans="1:10" ht="15.75" x14ac:dyDescent="0.25">
      <c r="A109" s="33"/>
      <c r="B109" s="43"/>
      <c r="C109" s="27"/>
      <c r="D109" s="32"/>
      <c r="E109" s="32"/>
      <c r="F109" s="28"/>
      <c r="G109" s="28"/>
      <c r="H109" s="48"/>
      <c r="I109" s="28"/>
      <c r="J109" s="28"/>
    </row>
    <row r="110" spans="1:10" ht="15.75" x14ac:dyDescent="0.25">
      <c r="A110" s="33"/>
      <c r="B110" s="43"/>
      <c r="C110" s="27"/>
      <c r="D110" s="28"/>
      <c r="E110" s="27"/>
      <c r="F110" s="28"/>
      <c r="G110" s="27"/>
      <c r="H110" s="27"/>
      <c r="I110" s="27"/>
      <c r="J110" s="28"/>
    </row>
    <row r="111" spans="1:10" ht="15.75" x14ac:dyDescent="0.25">
      <c r="A111" s="33"/>
      <c r="B111" s="43"/>
      <c r="C111" s="27"/>
      <c r="D111" s="28"/>
      <c r="E111" s="27"/>
      <c r="F111" s="28"/>
      <c r="G111" s="27"/>
      <c r="H111" s="27"/>
      <c r="I111" s="27"/>
      <c r="J111" s="28"/>
    </row>
    <row r="112" spans="1:10" ht="15.75" x14ac:dyDescent="0.25">
      <c r="A112" s="33"/>
      <c r="B112" s="43"/>
      <c r="C112" s="27"/>
      <c r="D112" s="27"/>
      <c r="E112" s="27"/>
      <c r="F112" s="28"/>
      <c r="G112" s="27"/>
      <c r="H112" s="28"/>
      <c r="I112" s="28"/>
      <c r="J112" s="28"/>
    </row>
    <row r="113" spans="1:10" ht="15.75" x14ac:dyDescent="0.25">
      <c r="A113" s="33"/>
      <c r="B113" s="43"/>
      <c r="C113" s="27"/>
      <c r="D113" s="27"/>
      <c r="E113" s="27"/>
      <c r="F113" s="28"/>
      <c r="G113" s="27"/>
      <c r="H113" s="27"/>
      <c r="I113" s="27"/>
      <c r="J113" s="28"/>
    </row>
    <row r="114" spans="1:10" ht="15.75" x14ac:dyDescent="0.25">
      <c r="A114" s="33"/>
      <c r="B114" s="43"/>
      <c r="C114" s="27"/>
      <c r="D114" s="27"/>
      <c r="E114" s="27"/>
      <c r="F114" s="28"/>
      <c r="G114" s="27"/>
      <c r="H114" s="28"/>
      <c r="I114" s="27"/>
      <c r="J114" s="28"/>
    </row>
    <row r="115" spans="1:10" ht="15.75" x14ac:dyDescent="0.25">
      <c r="A115" s="33"/>
      <c r="B115" s="43"/>
      <c r="C115" s="27"/>
      <c r="D115" s="28"/>
      <c r="E115" s="27"/>
      <c r="F115" s="27"/>
      <c r="G115" s="27"/>
      <c r="H115" s="28"/>
      <c r="I115" s="28"/>
      <c r="J115" s="28"/>
    </row>
    <row r="116" spans="1:10" ht="15.75" x14ac:dyDescent="0.25">
      <c r="A116" s="33"/>
      <c r="B116" s="43"/>
      <c r="C116" s="27"/>
      <c r="D116" s="27"/>
      <c r="E116" s="27"/>
      <c r="F116" s="28"/>
      <c r="G116" s="27"/>
      <c r="H116" s="27"/>
      <c r="I116" s="27"/>
      <c r="J116" s="28"/>
    </row>
    <row r="117" spans="1:10" ht="15.75" x14ac:dyDescent="0.25">
      <c r="A117" s="33"/>
      <c r="B117" s="43"/>
      <c r="C117" s="27"/>
      <c r="D117" s="28"/>
      <c r="E117" s="28"/>
      <c r="F117" s="28"/>
      <c r="G117" s="28"/>
      <c r="H117" s="28"/>
      <c r="I117" s="28"/>
      <c r="J117" s="28"/>
    </row>
    <row r="118" spans="1:10" ht="15.75" x14ac:dyDescent="0.25">
      <c r="A118" s="33"/>
      <c r="B118" s="43"/>
      <c r="C118" s="27"/>
      <c r="D118" s="28"/>
      <c r="E118" s="27"/>
      <c r="F118" s="28"/>
      <c r="G118" s="27"/>
      <c r="H118" s="27"/>
      <c r="I118" s="27"/>
      <c r="J118" s="28"/>
    </row>
    <row r="119" spans="1:10" ht="15.75" x14ac:dyDescent="0.25">
      <c r="A119" s="33"/>
      <c r="B119" s="43"/>
      <c r="C119" s="27"/>
      <c r="D119" s="27"/>
      <c r="E119" s="27"/>
      <c r="F119" s="28"/>
      <c r="G119" s="27"/>
      <c r="H119" s="28"/>
      <c r="I119" s="27"/>
      <c r="J119" s="28"/>
    </row>
    <row r="120" spans="1:10" ht="15.75" x14ac:dyDescent="0.25">
      <c r="A120" s="33"/>
      <c r="B120" s="43"/>
      <c r="C120" s="27"/>
      <c r="D120" s="27"/>
      <c r="E120" s="27"/>
      <c r="F120" s="27"/>
      <c r="G120" s="27"/>
      <c r="H120" s="28"/>
      <c r="I120" s="28"/>
      <c r="J120" s="28"/>
    </row>
    <row r="121" spans="1:10" ht="15.75" x14ac:dyDescent="0.25">
      <c r="A121" s="33"/>
      <c r="B121" s="43"/>
      <c r="C121" s="27"/>
      <c r="D121" s="28"/>
      <c r="E121" s="27"/>
      <c r="F121" s="27"/>
      <c r="G121" s="27"/>
      <c r="H121" s="27"/>
      <c r="I121" s="27"/>
      <c r="J121" s="28"/>
    </row>
    <row r="122" spans="1:10" ht="15.75" x14ac:dyDescent="0.25">
      <c r="A122" s="33"/>
      <c r="B122" s="43"/>
      <c r="C122" s="27"/>
      <c r="D122" s="27"/>
      <c r="E122" s="27"/>
      <c r="F122" s="28"/>
      <c r="G122" s="27"/>
      <c r="H122" s="27"/>
      <c r="I122" s="27"/>
      <c r="J122" s="28"/>
    </row>
    <row r="123" spans="1:10" ht="15.75" x14ac:dyDescent="0.25">
      <c r="A123" s="33"/>
      <c r="B123" s="43"/>
      <c r="C123" s="27"/>
      <c r="D123" s="27"/>
      <c r="E123" s="27"/>
      <c r="F123" s="28"/>
      <c r="G123" s="27"/>
      <c r="H123" s="27"/>
      <c r="I123" s="27"/>
      <c r="J123" s="28"/>
    </row>
    <row r="124" spans="1:10" ht="15.75" x14ac:dyDescent="0.25">
      <c r="A124" s="33"/>
      <c r="B124" s="43"/>
      <c r="C124" s="27"/>
      <c r="D124" s="27"/>
      <c r="E124" s="27"/>
      <c r="F124" s="28"/>
      <c r="G124" s="27"/>
      <c r="H124" s="27"/>
      <c r="I124" s="27"/>
      <c r="J124" s="28"/>
    </row>
    <row r="125" spans="1:10" ht="15.75" x14ac:dyDescent="0.25">
      <c r="A125" s="33"/>
      <c r="B125" s="43"/>
      <c r="C125" s="27"/>
      <c r="D125" s="27"/>
      <c r="E125" s="27"/>
      <c r="F125" s="28"/>
      <c r="G125" s="27"/>
      <c r="H125" s="27"/>
      <c r="I125" s="27"/>
      <c r="J125" s="28"/>
    </row>
    <row r="126" spans="1:10" ht="15.75" x14ac:dyDescent="0.25">
      <c r="A126" s="33"/>
      <c r="B126" s="43"/>
      <c r="C126" s="27"/>
      <c r="D126" s="27"/>
      <c r="E126" s="27"/>
      <c r="F126" s="28"/>
      <c r="G126" s="27"/>
      <c r="H126" s="27"/>
      <c r="I126" s="27"/>
      <c r="J126" s="27"/>
    </row>
    <row r="127" spans="1:10" ht="15.75" x14ac:dyDescent="0.25">
      <c r="A127" s="33"/>
      <c r="B127" s="43"/>
      <c r="C127" s="27"/>
      <c r="D127" s="29"/>
      <c r="E127" s="29"/>
      <c r="F127" s="28"/>
      <c r="G127" s="27"/>
      <c r="H127" s="27"/>
      <c r="I127" s="27"/>
      <c r="J127" s="27"/>
    </row>
    <row r="128" spans="1:10" x14ac:dyDescent="0.25">
      <c r="A128" s="33"/>
      <c r="B128" s="45"/>
      <c r="C128" s="29"/>
      <c r="D128" s="30"/>
      <c r="E128" s="29"/>
      <c r="F128" s="29"/>
      <c r="G128" s="29"/>
      <c r="H128" s="29"/>
      <c r="I128" s="29"/>
      <c r="J128" s="30"/>
    </row>
    <row r="129" spans="1:12" x14ac:dyDescent="0.25">
      <c r="A129" s="33"/>
      <c r="B129" s="49"/>
      <c r="C129" s="29"/>
      <c r="D129" s="29"/>
      <c r="E129" s="29"/>
      <c r="F129" s="30"/>
      <c r="G129" s="29"/>
      <c r="H129" s="29"/>
      <c r="I129" s="30"/>
      <c r="J129" s="30"/>
    </row>
    <row r="130" spans="1:12" x14ac:dyDescent="0.25">
      <c r="A130" s="33"/>
      <c r="B130" s="49"/>
      <c r="C130" s="29"/>
      <c r="D130" s="29"/>
      <c r="E130" s="29"/>
      <c r="F130" s="30"/>
      <c r="G130" s="29"/>
      <c r="H130" s="29"/>
      <c r="I130" s="29"/>
      <c r="J130" s="30"/>
    </row>
    <row r="131" spans="1:12" x14ac:dyDescent="0.25">
      <c r="A131" s="50"/>
      <c r="B131" s="29"/>
      <c r="C131" s="29"/>
      <c r="D131" s="29"/>
      <c r="E131" s="29"/>
      <c r="F131" s="29"/>
      <c r="G131" s="29"/>
      <c r="H131" s="29"/>
      <c r="I131" s="29"/>
      <c r="J131" s="29"/>
    </row>
    <row r="132" spans="1:12" x14ac:dyDescent="0.25">
      <c r="A132" s="51"/>
      <c r="B132" s="29"/>
      <c r="C132" s="29"/>
      <c r="D132" s="29"/>
      <c r="E132" s="29"/>
      <c r="F132" s="29"/>
      <c r="G132" s="29"/>
      <c r="H132" s="29"/>
      <c r="I132" s="29"/>
      <c r="J132" s="29"/>
    </row>
    <row r="133" spans="1:12" x14ac:dyDescent="0.25">
      <c r="A133" s="51"/>
      <c r="B133" s="29"/>
      <c r="C133" s="29"/>
      <c r="D133" s="29"/>
      <c r="E133" s="29"/>
      <c r="F133" s="29"/>
      <c r="G133" s="29"/>
      <c r="H133" s="29"/>
      <c r="I133" s="29"/>
      <c r="J133" s="29"/>
    </row>
    <row r="134" spans="1:12" x14ac:dyDescent="0.25">
      <c r="A134" s="51"/>
      <c r="B134" s="29"/>
      <c r="C134" s="29"/>
      <c r="D134" s="29"/>
      <c r="E134" s="29"/>
      <c r="F134" s="29"/>
      <c r="G134" s="29"/>
      <c r="H134" s="29"/>
      <c r="I134" s="29"/>
      <c r="J134" s="29"/>
    </row>
    <row r="135" spans="1:12" x14ac:dyDescent="0.25">
      <c r="A135" s="51"/>
      <c r="B135" s="29"/>
      <c r="C135" s="29"/>
      <c r="D135" s="29"/>
      <c r="E135" s="29"/>
      <c r="F135" s="29"/>
      <c r="G135" s="29"/>
      <c r="H135" s="29"/>
      <c r="I135" s="29"/>
      <c r="J135" s="29"/>
    </row>
    <row r="136" spans="1:12" x14ac:dyDescent="0.25">
      <c r="A136" s="51"/>
      <c r="B136" s="29"/>
      <c r="C136" s="29"/>
      <c r="D136" s="29"/>
      <c r="E136" s="29"/>
      <c r="F136" s="29"/>
      <c r="G136" s="29"/>
      <c r="H136" s="29"/>
      <c r="I136" s="29"/>
      <c r="J136" s="29"/>
    </row>
    <row r="137" spans="1:12" x14ac:dyDescent="0.25">
      <c r="A137" s="51"/>
      <c r="B137" s="29"/>
      <c r="C137" s="29"/>
      <c r="D137" s="29"/>
      <c r="E137" s="29"/>
      <c r="F137" s="29"/>
      <c r="G137" s="29"/>
      <c r="H137" s="29"/>
      <c r="I137" s="29"/>
      <c r="J137" s="29"/>
    </row>
    <row r="138" spans="1:12" x14ac:dyDescent="0.25">
      <c r="A138" s="51"/>
      <c r="B138" s="29"/>
      <c r="C138" s="29"/>
      <c r="D138" s="29"/>
      <c r="E138" s="29"/>
      <c r="F138" s="29"/>
      <c r="G138" s="29"/>
      <c r="H138" s="29"/>
      <c r="I138" s="29"/>
      <c r="J138" s="29"/>
    </row>
    <row r="139" spans="1:12" x14ac:dyDescent="0.25">
      <c r="A139" s="51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</row>
    <row r="140" spans="1:12" x14ac:dyDescent="0.25">
      <c r="A140" s="51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</row>
    <row r="141" spans="1:12" x14ac:dyDescent="0.25">
      <c r="A141" s="108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</row>
    <row r="142" spans="1:12" x14ac:dyDescent="0.25">
      <c r="A142" s="108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</row>
    <row r="143" spans="1:12" x14ac:dyDescent="0.25">
      <c r="A143" s="108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</row>
    <row r="144" spans="1:12" x14ac:dyDescent="0.25">
      <c r="A144" s="108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</row>
    <row r="145" spans="1:12" x14ac:dyDescent="0.25">
      <c r="A145" s="108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</row>
    <row r="146" spans="1:12" x14ac:dyDescent="0.25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29"/>
      <c r="L146" s="29"/>
    </row>
    <row r="147" spans="1:12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29"/>
      <c r="L147" s="29"/>
    </row>
    <row r="148" spans="1:12" x14ac:dyDescent="0.25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29"/>
      <c r="L148" s="29"/>
    </row>
    <row r="149" spans="1:12" x14ac:dyDescent="0.2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</row>
    <row r="150" spans="1:12" x14ac:dyDescent="0.2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</row>
  </sheetData>
  <pageMargins left="0" right="0" top="0.75" bottom="0.75" header="0.3" footer="0.3"/>
  <pageSetup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81928-2FE3-4CC2-A391-00F4D83BDE00}">
  <dimension ref="A1:L25"/>
  <sheetViews>
    <sheetView workbookViewId="0">
      <selection activeCell="K7" sqref="K7"/>
    </sheetView>
  </sheetViews>
  <sheetFormatPr defaultRowHeight="15" x14ac:dyDescent="0.25"/>
  <cols>
    <col min="1" max="1" width="5" customWidth="1"/>
    <col min="2" max="2" width="20.5703125" customWidth="1"/>
    <col min="3" max="3" width="17.7109375" customWidth="1"/>
    <col min="4" max="4" width="14.85546875" customWidth="1"/>
    <col min="5" max="5" width="18.5703125" customWidth="1"/>
    <col min="6" max="6" width="11.42578125" customWidth="1"/>
    <col min="7" max="7" width="15.5703125" customWidth="1"/>
    <col min="8" max="8" width="13.7109375" customWidth="1"/>
    <col min="9" max="9" width="11.28515625" customWidth="1"/>
    <col min="10" max="10" width="14.42578125" customWidth="1"/>
  </cols>
  <sheetData>
    <row r="1" spans="1:12" ht="18.75" x14ac:dyDescent="0.3">
      <c r="A1" s="56"/>
      <c r="B1" s="56"/>
      <c r="C1" s="56"/>
      <c r="D1" s="56"/>
      <c r="E1" s="56"/>
      <c r="F1" s="27"/>
      <c r="G1" s="27"/>
      <c r="H1" s="27"/>
      <c r="I1" s="27"/>
      <c r="J1" s="29"/>
      <c r="K1" s="29"/>
    </row>
    <row r="2" spans="1:12" ht="18.75" x14ac:dyDescent="0.3">
      <c r="A2" s="56" t="s">
        <v>348</v>
      </c>
      <c r="B2" s="56"/>
      <c r="C2" s="55"/>
      <c r="D2" s="56"/>
      <c r="E2" s="56"/>
      <c r="F2" s="179"/>
      <c r="G2" s="179"/>
      <c r="H2" s="179"/>
      <c r="I2" s="179"/>
      <c r="J2" s="29"/>
      <c r="K2" s="29"/>
    </row>
    <row r="3" spans="1:12" ht="18.75" x14ac:dyDescent="0.3">
      <c r="A3" s="56"/>
      <c r="B3" s="56"/>
      <c r="C3" s="55"/>
      <c r="D3" s="56"/>
      <c r="E3" s="56"/>
      <c r="F3" s="180"/>
      <c r="G3" s="179"/>
      <c r="H3" s="179"/>
      <c r="I3" s="179"/>
      <c r="J3" s="29"/>
      <c r="K3" s="29"/>
    </row>
    <row r="4" spans="1:12" ht="29.25" customHeight="1" x14ac:dyDescent="0.25">
      <c r="A4" s="38" t="s">
        <v>19</v>
      </c>
      <c r="B4" s="38" t="s">
        <v>318</v>
      </c>
      <c r="C4" s="207" t="s">
        <v>9</v>
      </c>
      <c r="D4" s="38" t="s">
        <v>319</v>
      </c>
      <c r="E4" s="38" t="s">
        <v>323</v>
      </c>
      <c r="F4" s="206" t="s">
        <v>18</v>
      </c>
      <c r="G4" s="208" t="s">
        <v>320</v>
      </c>
      <c r="H4" s="206" t="s">
        <v>322</v>
      </c>
      <c r="I4" s="190"/>
      <c r="J4" s="203"/>
      <c r="K4" s="29"/>
    </row>
    <row r="5" spans="1:12" ht="29.25" customHeight="1" x14ac:dyDescent="0.25">
      <c r="A5" s="182">
        <v>1</v>
      </c>
      <c r="B5" s="183" t="s">
        <v>56</v>
      </c>
      <c r="C5" s="184">
        <v>78128.39</v>
      </c>
      <c r="D5" s="185">
        <f>23758.59</f>
        <v>23758.59</v>
      </c>
      <c r="E5" s="185">
        <v>4600</v>
      </c>
      <c r="F5" s="186">
        <f>SUM(C5:E5)</f>
        <v>106486.98</v>
      </c>
      <c r="G5" s="186">
        <v>16714.28</v>
      </c>
      <c r="H5" s="189">
        <f t="shared" ref="H5:H10" si="0">F5-G5</f>
        <v>89772.7</v>
      </c>
      <c r="I5" s="204"/>
      <c r="J5" s="30"/>
      <c r="K5" s="30"/>
      <c r="L5" s="19"/>
    </row>
    <row r="6" spans="1:12" ht="29.25" customHeight="1" x14ac:dyDescent="0.25">
      <c r="A6" s="182">
        <v>2</v>
      </c>
      <c r="B6" s="183" t="s">
        <v>57</v>
      </c>
      <c r="C6" s="184">
        <v>20938.61</v>
      </c>
      <c r="D6" s="185">
        <v>9055</v>
      </c>
      <c r="E6" s="185">
        <v>550</v>
      </c>
      <c r="F6" s="186">
        <f>SUM(C6:E6)</f>
        <v>30543.61</v>
      </c>
      <c r="G6" s="186">
        <v>3578.94</v>
      </c>
      <c r="H6" s="189">
        <f t="shared" si="0"/>
        <v>26964.670000000002</v>
      </c>
      <c r="I6" s="191"/>
      <c r="J6" s="205"/>
      <c r="K6" s="29"/>
    </row>
    <row r="7" spans="1:12" ht="29.25" customHeight="1" x14ac:dyDescent="0.25">
      <c r="A7" s="182">
        <v>3</v>
      </c>
      <c r="B7" s="183" t="s">
        <v>321</v>
      </c>
      <c r="C7" s="184">
        <v>14266.75</v>
      </c>
      <c r="D7" s="185">
        <v>0</v>
      </c>
      <c r="E7" s="185">
        <v>0</v>
      </c>
      <c r="F7" s="186">
        <f>SUM(C7:D7)</f>
        <v>14266.75</v>
      </c>
      <c r="G7" s="186">
        <v>0</v>
      </c>
      <c r="H7" s="189">
        <f t="shared" si="0"/>
        <v>14266.75</v>
      </c>
      <c r="I7" s="191"/>
      <c r="J7" s="30"/>
      <c r="K7" s="29"/>
    </row>
    <row r="8" spans="1:12" ht="29.25" customHeight="1" x14ac:dyDescent="0.25">
      <c r="A8" s="182">
        <v>4</v>
      </c>
      <c r="B8" s="183" t="s">
        <v>59</v>
      </c>
      <c r="C8" s="184">
        <v>2645.4</v>
      </c>
      <c r="D8" s="185">
        <v>0.26</v>
      </c>
      <c r="E8" s="185">
        <v>0</v>
      </c>
      <c r="F8" s="186">
        <f>SUM(C8:D8)</f>
        <v>2645.6600000000003</v>
      </c>
      <c r="G8" s="186">
        <v>0</v>
      </c>
      <c r="H8" s="189">
        <f t="shared" si="0"/>
        <v>2645.6600000000003</v>
      </c>
      <c r="I8" s="191"/>
      <c r="J8" s="30"/>
      <c r="K8" s="29"/>
    </row>
    <row r="9" spans="1:12" ht="29.25" customHeight="1" x14ac:dyDescent="0.25">
      <c r="A9" s="182">
        <v>5</v>
      </c>
      <c r="B9" s="183" t="s">
        <v>77</v>
      </c>
      <c r="C9" s="184">
        <v>1068.98</v>
      </c>
      <c r="D9" s="185">
        <v>4582.8500000000004</v>
      </c>
      <c r="E9" s="185">
        <f>I1</f>
        <v>0</v>
      </c>
      <c r="F9" s="187">
        <f>SUM(C9:D9)</f>
        <v>5651.83</v>
      </c>
      <c r="G9" s="186">
        <v>5257.12</v>
      </c>
      <c r="H9" s="189">
        <f t="shared" si="0"/>
        <v>394.71000000000004</v>
      </c>
      <c r="I9" s="191"/>
      <c r="J9" s="194"/>
      <c r="K9" s="29"/>
    </row>
    <row r="10" spans="1:12" ht="29.25" customHeight="1" x14ac:dyDescent="0.25">
      <c r="A10" s="182"/>
      <c r="B10" s="38" t="s">
        <v>18</v>
      </c>
      <c r="C10" s="188">
        <f>SUM(C5:C9)</f>
        <v>117048.12999999999</v>
      </c>
      <c r="D10" s="65">
        <f>SUM(D5:D9)</f>
        <v>37396.699999999997</v>
      </c>
      <c r="E10" s="65">
        <f>SUM(E5:E9)</f>
        <v>5150</v>
      </c>
      <c r="F10" s="189">
        <f>SUM(F5:F9)</f>
        <v>159594.82999999999</v>
      </c>
      <c r="G10" s="189">
        <f>SUM(G5:G9)</f>
        <v>25550.339999999997</v>
      </c>
      <c r="H10" s="189">
        <f t="shared" si="0"/>
        <v>134044.49</v>
      </c>
      <c r="I10" s="191"/>
      <c r="J10" s="30"/>
      <c r="K10" s="29"/>
    </row>
    <row r="11" spans="1:12" ht="29.25" customHeight="1" x14ac:dyDescent="0.35">
      <c r="A11" s="56"/>
      <c r="B11" s="56"/>
      <c r="C11" s="56"/>
      <c r="D11" s="56"/>
      <c r="E11" s="56"/>
      <c r="F11" s="193"/>
      <c r="G11" s="193"/>
      <c r="H11" s="193"/>
      <c r="I11" s="192"/>
      <c r="J11" s="29"/>
      <c r="K11" s="29"/>
    </row>
    <row r="12" spans="1:12" ht="18.75" x14ac:dyDescent="0.3">
      <c r="A12" s="56"/>
      <c r="B12" s="56"/>
      <c r="C12" s="56"/>
      <c r="D12" s="56"/>
      <c r="E12" s="56"/>
      <c r="F12" s="179"/>
      <c r="G12" s="179"/>
      <c r="H12" s="179"/>
      <c r="I12" s="179"/>
      <c r="J12" s="29"/>
      <c r="K12" s="29"/>
    </row>
    <row r="13" spans="1:12" ht="18.75" x14ac:dyDescent="0.3">
      <c r="A13" s="56"/>
      <c r="B13" s="181"/>
      <c r="C13" s="56"/>
      <c r="D13" s="56"/>
      <c r="E13" s="56"/>
      <c r="F13" s="179"/>
      <c r="G13" s="179"/>
      <c r="H13" s="179"/>
      <c r="I13" s="179"/>
      <c r="J13" s="29"/>
      <c r="K13" s="29"/>
    </row>
    <row r="14" spans="1:12" ht="18.75" x14ac:dyDescent="0.3">
      <c r="A14" s="56"/>
      <c r="B14" s="56"/>
      <c r="C14" s="56"/>
      <c r="D14" s="56"/>
      <c r="E14" s="56"/>
      <c r="F14" s="179"/>
      <c r="G14" s="179"/>
      <c r="H14" s="179"/>
      <c r="I14" s="179"/>
      <c r="J14" s="29"/>
      <c r="K14" s="29"/>
    </row>
    <row r="15" spans="1:12" ht="18.75" x14ac:dyDescent="0.3">
      <c r="A15" s="56"/>
      <c r="B15" s="56"/>
      <c r="C15" s="56"/>
      <c r="D15" s="56"/>
      <c r="E15" s="56"/>
      <c r="F15" s="179"/>
      <c r="G15" s="179"/>
      <c r="H15" s="179"/>
      <c r="I15" s="179"/>
      <c r="J15" s="29"/>
      <c r="K15" s="29"/>
    </row>
    <row r="16" spans="1:12" ht="18.75" x14ac:dyDescent="0.3">
      <c r="A16" s="56"/>
      <c r="B16" s="56"/>
      <c r="C16" s="56"/>
      <c r="D16" s="56"/>
      <c r="E16" s="56"/>
      <c r="F16" s="179"/>
      <c r="G16" s="179"/>
      <c r="H16" s="179"/>
      <c r="I16" s="179"/>
      <c r="J16" s="29"/>
      <c r="K16" s="29"/>
    </row>
    <row r="17" spans="1:11" ht="18.75" x14ac:dyDescent="0.3">
      <c r="A17" s="56"/>
      <c r="B17" s="56"/>
      <c r="C17" s="56"/>
      <c r="D17" s="56"/>
      <c r="E17" s="56"/>
      <c r="F17" s="179"/>
      <c r="G17" s="179"/>
      <c r="H17" s="27"/>
      <c r="I17" s="179"/>
      <c r="J17" s="29"/>
      <c r="K17" s="29"/>
    </row>
    <row r="18" spans="1:11" ht="18.75" x14ac:dyDescent="0.3">
      <c r="A18" s="56"/>
      <c r="B18" s="56"/>
      <c r="C18" s="56"/>
      <c r="D18" s="56"/>
      <c r="E18" s="56"/>
      <c r="F18" s="27"/>
      <c r="G18" s="27"/>
      <c r="H18" s="27"/>
      <c r="I18" s="179"/>
      <c r="J18" s="29"/>
      <c r="K18" s="29"/>
    </row>
    <row r="19" spans="1:11" ht="18.75" x14ac:dyDescent="0.3">
      <c r="A19" s="56"/>
      <c r="B19" s="56"/>
      <c r="C19" s="56"/>
      <c r="D19" s="56"/>
      <c r="E19" s="56"/>
      <c r="F19" s="27"/>
      <c r="G19" s="27"/>
      <c r="H19" s="27"/>
      <c r="I19" s="179"/>
      <c r="J19" s="29"/>
      <c r="K19" s="29"/>
    </row>
    <row r="20" spans="1:11" ht="15.75" x14ac:dyDescent="0.25">
      <c r="A20" s="29"/>
      <c r="B20" s="29"/>
      <c r="C20" s="29"/>
      <c r="D20" s="29"/>
      <c r="E20" s="29"/>
      <c r="F20" s="27"/>
      <c r="G20" s="27"/>
      <c r="H20" s="27"/>
      <c r="I20" s="27"/>
      <c r="J20" s="29"/>
      <c r="K20" s="29"/>
    </row>
    <row r="21" spans="1:11" x14ac:dyDescent="0.2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</row>
    <row r="22" spans="1:11" x14ac:dyDescent="0.25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</row>
    <row r="23" spans="1:11" x14ac:dyDescent="0.25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</row>
    <row r="24" spans="1:11" x14ac:dyDescent="0.2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</row>
    <row r="25" spans="1:11" x14ac:dyDescent="0.2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</row>
  </sheetData>
  <pageMargins left="0" right="0" top="0.75" bottom="0.75" header="0.3" footer="0.3"/>
  <pageSetup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44821-D8DE-4F1D-AE55-3C0ACC91CA72}">
  <dimension ref="A1:J78"/>
  <sheetViews>
    <sheetView topLeftCell="A13" workbookViewId="0">
      <selection activeCell="I7" sqref="I7"/>
    </sheetView>
  </sheetViews>
  <sheetFormatPr defaultRowHeight="15" x14ac:dyDescent="0.25"/>
  <cols>
    <col min="1" max="1" width="6" customWidth="1"/>
    <col min="2" max="2" width="13.42578125" customWidth="1"/>
    <col min="3" max="3" width="30.7109375" customWidth="1"/>
    <col min="4" max="4" width="11.5703125" customWidth="1"/>
    <col min="5" max="5" width="23.5703125" customWidth="1"/>
  </cols>
  <sheetData>
    <row r="1" spans="1:10" ht="18.75" x14ac:dyDescent="0.3">
      <c r="A1" s="16" t="s">
        <v>0</v>
      </c>
      <c r="B1" s="16"/>
      <c r="C1" s="16"/>
    </row>
    <row r="2" spans="1:10" ht="18.75" x14ac:dyDescent="0.3">
      <c r="A2" s="16" t="s">
        <v>328</v>
      </c>
      <c r="B2" s="16"/>
      <c r="C2" s="16"/>
    </row>
    <row r="3" spans="1:10" ht="18.75" x14ac:dyDescent="0.3">
      <c r="A3" s="16"/>
      <c r="B3" s="16"/>
      <c r="C3" s="16"/>
    </row>
    <row r="4" spans="1:10" ht="18.75" x14ac:dyDescent="0.3">
      <c r="A4" s="14" t="s">
        <v>19</v>
      </c>
      <c r="B4" s="14" t="s">
        <v>7</v>
      </c>
      <c r="C4" s="14" t="s">
        <v>26</v>
      </c>
      <c r="D4" s="14" t="s">
        <v>77</v>
      </c>
      <c r="E4" s="14" t="s">
        <v>111</v>
      </c>
    </row>
    <row r="5" spans="1:10" s="20" customFormat="1" ht="17.25" customHeight="1" x14ac:dyDescent="0.25">
      <c r="A5" s="21">
        <v>1</v>
      </c>
      <c r="B5" s="110">
        <v>44197</v>
      </c>
      <c r="C5" s="22" t="s">
        <v>34</v>
      </c>
      <c r="D5" s="23">
        <v>75</v>
      </c>
      <c r="E5" s="22"/>
      <c r="F5" s="20" t="s">
        <v>78</v>
      </c>
    </row>
    <row r="6" spans="1:10" s="20" customFormat="1" ht="17.25" customHeight="1" x14ac:dyDescent="0.25">
      <c r="A6" s="21">
        <v>2</v>
      </c>
      <c r="B6" s="110">
        <v>44197</v>
      </c>
      <c r="C6" s="22" t="s">
        <v>83</v>
      </c>
      <c r="D6" s="22"/>
      <c r="E6" s="23">
        <v>175</v>
      </c>
    </row>
    <row r="7" spans="1:10" s="20" customFormat="1" ht="17.25" customHeight="1" x14ac:dyDescent="0.25">
      <c r="A7" s="21">
        <v>3</v>
      </c>
      <c r="B7" s="110">
        <v>44197</v>
      </c>
      <c r="C7" s="22" t="s">
        <v>84</v>
      </c>
      <c r="D7" s="22"/>
      <c r="E7" s="23">
        <v>175</v>
      </c>
    </row>
    <row r="8" spans="1:10" s="20" customFormat="1" ht="17.25" customHeight="1" x14ac:dyDescent="0.25">
      <c r="A8" s="21">
        <v>4</v>
      </c>
      <c r="B8" s="110">
        <v>44197</v>
      </c>
      <c r="C8" s="22" t="s">
        <v>85</v>
      </c>
      <c r="D8" s="22"/>
      <c r="E8" s="23">
        <v>175</v>
      </c>
    </row>
    <row r="9" spans="1:10" s="20" customFormat="1" ht="17.25" customHeight="1" x14ac:dyDescent="0.25">
      <c r="A9" s="21">
        <v>5</v>
      </c>
      <c r="B9" s="110">
        <v>44197</v>
      </c>
      <c r="C9" s="22" t="s">
        <v>82</v>
      </c>
      <c r="D9" s="22"/>
      <c r="E9" s="23">
        <v>175</v>
      </c>
    </row>
    <row r="10" spans="1:10" s="20" customFormat="1" ht="17.25" customHeight="1" x14ac:dyDescent="0.25">
      <c r="A10" s="21">
        <v>6</v>
      </c>
      <c r="B10" s="110">
        <v>44197</v>
      </c>
      <c r="C10" s="22" t="s">
        <v>86</v>
      </c>
      <c r="D10" s="22"/>
      <c r="E10" s="23">
        <v>175</v>
      </c>
    </row>
    <row r="11" spans="1:10" s="20" customFormat="1" ht="17.25" customHeight="1" x14ac:dyDescent="0.25">
      <c r="A11" s="21">
        <v>7</v>
      </c>
      <c r="B11" s="110">
        <v>44197</v>
      </c>
      <c r="C11" s="22" t="s">
        <v>87</v>
      </c>
      <c r="D11" s="22"/>
      <c r="E11" s="23">
        <v>175</v>
      </c>
      <c r="J11" s="28"/>
    </row>
    <row r="12" spans="1:10" s="20" customFormat="1" ht="17.25" customHeight="1" x14ac:dyDescent="0.25">
      <c r="A12" s="21">
        <v>8</v>
      </c>
      <c r="B12" s="110">
        <v>44199</v>
      </c>
      <c r="C12" s="22" t="s">
        <v>37</v>
      </c>
      <c r="D12" s="23">
        <v>175</v>
      </c>
      <c r="E12" s="23"/>
    </row>
    <row r="13" spans="1:10" s="20" customFormat="1" ht="17.25" customHeight="1" x14ac:dyDescent="0.25">
      <c r="A13" s="21">
        <v>9</v>
      </c>
      <c r="B13" s="110">
        <v>44199</v>
      </c>
      <c r="C13" s="22" t="s">
        <v>38</v>
      </c>
      <c r="D13" s="23">
        <v>175</v>
      </c>
      <c r="E13" s="23"/>
    </row>
    <row r="14" spans="1:10" s="20" customFormat="1" ht="17.25" customHeight="1" x14ac:dyDescent="0.25">
      <c r="A14" s="21">
        <v>10</v>
      </c>
      <c r="B14" s="110">
        <v>44199</v>
      </c>
      <c r="C14" s="22" t="s">
        <v>81</v>
      </c>
      <c r="D14" s="23"/>
      <c r="E14" s="23">
        <v>175</v>
      </c>
    </row>
    <row r="15" spans="1:10" s="20" customFormat="1" ht="17.25" customHeight="1" x14ac:dyDescent="0.25">
      <c r="A15" s="21">
        <v>11</v>
      </c>
      <c r="B15" s="110">
        <v>44200</v>
      </c>
      <c r="C15" s="22" t="s">
        <v>39</v>
      </c>
      <c r="D15" s="23">
        <v>175</v>
      </c>
      <c r="E15" s="23"/>
    </row>
    <row r="16" spans="1:10" s="20" customFormat="1" ht="17.25" customHeight="1" x14ac:dyDescent="0.25">
      <c r="A16" s="21">
        <v>12</v>
      </c>
      <c r="B16" s="110">
        <v>44233</v>
      </c>
      <c r="C16" s="22" t="s">
        <v>80</v>
      </c>
      <c r="D16" s="23"/>
      <c r="E16" s="23">
        <v>175</v>
      </c>
    </row>
    <row r="17" spans="1:6" s="20" customFormat="1" ht="17.25" customHeight="1" x14ac:dyDescent="0.25">
      <c r="A17" s="21">
        <v>13</v>
      </c>
      <c r="B17" s="110">
        <v>44230</v>
      </c>
      <c r="C17" s="107" t="s">
        <v>66</v>
      </c>
      <c r="D17" s="23">
        <v>175</v>
      </c>
      <c r="E17" s="22"/>
    </row>
    <row r="18" spans="1:6" s="20" customFormat="1" ht="17.25" customHeight="1" x14ac:dyDescent="0.25">
      <c r="A18" s="21">
        <v>14</v>
      </c>
      <c r="B18" s="110">
        <v>44233</v>
      </c>
      <c r="C18" s="22" t="s">
        <v>65</v>
      </c>
      <c r="D18" s="23">
        <v>175</v>
      </c>
      <c r="E18" s="22"/>
    </row>
    <row r="19" spans="1:6" s="20" customFormat="1" ht="17.25" customHeight="1" x14ac:dyDescent="0.25">
      <c r="A19" s="21">
        <v>15</v>
      </c>
      <c r="B19" s="110">
        <v>44262</v>
      </c>
      <c r="C19" s="107" t="s">
        <v>75</v>
      </c>
      <c r="D19" s="23">
        <v>125</v>
      </c>
      <c r="E19" s="23"/>
    </row>
    <row r="20" spans="1:6" s="20" customFormat="1" ht="17.25" customHeight="1" x14ac:dyDescent="0.25">
      <c r="A20" s="21">
        <v>16</v>
      </c>
      <c r="B20" s="110" t="s">
        <v>93</v>
      </c>
      <c r="C20" s="22" t="s">
        <v>79</v>
      </c>
      <c r="D20" s="23"/>
      <c r="E20" s="23">
        <v>175</v>
      </c>
    </row>
    <row r="21" spans="1:6" s="20" customFormat="1" ht="17.25" customHeight="1" x14ac:dyDescent="0.25">
      <c r="A21" s="21">
        <v>17</v>
      </c>
      <c r="B21" s="110">
        <v>44302</v>
      </c>
      <c r="C21" s="22" t="s">
        <v>76</v>
      </c>
      <c r="D21" s="23"/>
      <c r="E21" s="23">
        <v>175</v>
      </c>
    </row>
    <row r="22" spans="1:6" s="20" customFormat="1" ht="17.25" customHeight="1" x14ac:dyDescent="0.25">
      <c r="A22" s="21">
        <v>18</v>
      </c>
      <c r="B22" s="21" t="s">
        <v>99</v>
      </c>
      <c r="C22" s="22" t="s">
        <v>98</v>
      </c>
      <c r="D22" s="23">
        <v>75</v>
      </c>
      <c r="E22" s="23"/>
      <c r="F22" s="20" t="s">
        <v>78</v>
      </c>
    </row>
    <row r="23" spans="1:6" s="20" customFormat="1" ht="17.25" customHeight="1" x14ac:dyDescent="0.25">
      <c r="A23" s="21">
        <v>19</v>
      </c>
      <c r="B23" s="110">
        <v>44363</v>
      </c>
      <c r="C23" s="22" t="s">
        <v>100</v>
      </c>
      <c r="D23" s="23">
        <v>175</v>
      </c>
      <c r="E23" s="23"/>
    </row>
    <row r="24" spans="1:6" s="20" customFormat="1" ht="17.25" customHeight="1" x14ac:dyDescent="0.25">
      <c r="A24" s="21">
        <v>20</v>
      </c>
      <c r="B24" s="110">
        <v>44363</v>
      </c>
      <c r="C24" s="22" t="s">
        <v>103</v>
      </c>
      <c r="D24" s="23">
        <v>175</v>
      </c>
      <c r="E24" s="23"/>
    </row>
    <row r="25" spans="1:6" s="20" customFormat="1" ht="17.25" customHeight="1" x14ac:dyDescent="0.25">
      <c r="A25" s="21">
        <v>21</v>
      </c>
      <c r="B25" s="110">
        <v>44366</v>
      </c>
      <c r="C25" s="22" t="s">
        <v>102</v>
      </c>
      <c r="D25" s="23">
        <v>175</v>
      </c>
      <c r="E25" s="22"/>
    </row>
    <row r="26" spans="1:6" s="20" customFormat="1" ht="17.25" customHeight="1" x14ac:dyDescent="0.25">
      <c r="A26" s="21">
        <v>22</v>
      </c>
      <c r="B26" s="110">
        <v>44382</v>
      </c>
      <c r="C26" s="22" t="s">
        <v>107</v>
      </c>
      <c r="D26" s="22"/>
      <c r="E26" s="23">
        <v>175</v>
      </c>
    </row>
    <row r="27" spans="1:6" s="20" customFormat="1" ht="17.25" customHeight="1" x14ac:dyDescent="0.25">
      <c r="A27" s="21">
        <v>23</v>
      </c>
      <c r="B27" s="110">
        <v>44390</v>
      </c>
      <c r="C27" s="22" t="s">
        <v>106</v>
      </c>
      <c r="D27" s="23">
        <v>75</v>
      </c>
      <c r="E27" s="22"/>
      <c r="F27" s="20" t="s">
        <v>78</v>
      </c>
    </row>
    <row r="28" spans="1:6" s="20" customFormat="1" ht="17.25" customHeight="1" x14ac:dyDescent="0.25">
      <c r="A28" s="21">
        <v>24</v>
      </c>
      <c r="B28" s="110">
        <v>44401</v>
      </c>
      <c r="C28" s="22" t="s">
        <v>108</v>
      </c>
      <c r="D28" s="22"/>
      <c r="E28" s="23">
        <v>175</v>
      </c>
      <c r="F28" s="20" t="s">
        <v>116</v>
      </c>
    </row>
    <row r="29" spans="1:6" s="20" customFormat="1" ht="17.25" customHeight="1" x14ac:dyDescent="0.25">
      <c r="A29" s="21">
        <v>25</v>
      </c>
      <c r="B29" s="110">
        <v>44406</v>
      </c>
      <c r="C29" s="107" t="s">
        <v>110</v>
      </c>
      <c r="D29" s="115">
        <v>175</v>
      </c>
      <c r="E29" s="25"/>
    </row>
    <row r="30" spans="1:6" s="20" customFormat="1" ht="17.25" customHeight="1" x14ac:dyDescent="0.25">
      <c r="A30" s="21">
        <v>26</v>
      </c>
      <c r="B30" s="110">
        <v>44412</v>
      </c>
      <c r="C30" s="22" t="s">
        <v>126</v>
      </c>
      <c r="D30" s="23">
        <v>175</v>
      </c>
      <c r="E30" s="22"/>
    </row>
    <row r="31" spans="1:6" s="20" customFormat="1" ht="17.25" customHeight="1" x14ac:dyDescent="0.25">
      <c r="A31" s="21">
        <v>27</v>
      </c>
      <c r="B31" s="110">
        <v>44418</v>
      </c>
      <c r="C31" s="22" t="s">
        <v>125</v>
      </c>
      <c r="D31" s="23">
        <v>75</v>
      </c>
      <c r="E31" s="23"/>
    </row>
    <row r="32" spans="1:6" s="20" customFormat="1" ht="17.25" customHeight="1" x14ac:dyDescent="0.25">
      <c r="A32" s="21">
        <v>28</v>
      </c>
      <c r="B32" s="110">
        <v>44418</v>
      </c>
      <c r="C32" s="22" t="s">
        <v>127</v>
      </c>
      <c r="D32" s="23">
        <v>175</v>
      </c>
      <c r="E32" s="22"/>
    </row>
    <row r="33" spans="1:8" s="20" customFormat="1" ht="17.25" customHeight="1" x14ac:dyDescent="0.25">
      <c r="A33" s="21">
        <v>29</v>
      </c>
      <c r="B33" s="110">
        <v>44423</v>
      </c>
      <c r="C33" s="22" t="s">
        <v>129</v>
      </c>
      <c r="D33" s="23"/>
      <c r="E33" s="23">
        <v>75</v>
      </c>
      <c r="F33" s="20" t="s">
        <v>214</v>
      </c>
    </row>
    <row r="34" spans="1:8" ht="15.75" x14ac:dyDescent="0.25">
      <c r="A34" s="21">
        <v>30</v>
      </c>
      <c r="B34" s="110">
        <v>44431</v>
      </c>
      <c r="C34" s="22" t="s">
        <v>128</v>
      </c>
      <c r="D34" s="23"/>
      <c r="E34" s="23">
        <v>175</v>
      </c>
      <c r="F34" s="20" t="s">
        <v>214</v>
      </c>
    </row>
    <row r="35" spans="1:8" ht="15.75" x14ac:dyDescent="0.25">
      <c r="A35" s="21">
        <v>31</v>
      </c>
      <c r="B35" s="110">
        <v>44431</v>
      </c>
      <c r="C35" s="22" t="s">
        <v>130</v>
      </c>
      <c r="D35" s="23"/>
      <c r="E35" s="23">
        <v>20</v>
      </c>
      <c r="F35" s="20" t="s">
        <v>214</v>
      </c>
    </row>
    <row r="36" spans="1:8" ht="15.75" x14ac:dyDescent="0.25">
      <c r="A36" s="21">
        <v>32</v>
      </c>
      <c r="B36" s="110">
        <v>44431</v>
      </c>
      <c r="C36" s="22" t="s">
        <v>131</v>
      </c>
      <c r="D36" s="23"/>
      <c r="E36" s="23">
        <v>30</v>
      </c>
      <c r="F36" s="20" t="s">
        <v>214</v>
      </c>
      <c r="H36" s="20"/>
    </row>
    <row r="37" spans="1:8" ht="15.75" x14ac:dyDescent="0.25">
      <c r="A37" s="21">
        <v>33</v>
      </c>
      <c r="B37" s="110">
        <v>44431</v>
      </c>
      <c r="C37" s="22" t="s">
        <v>132</v>
      </c>
      <c r="D37" s="23">
        <v>175</v>
      </c>
      <c r="E37" s="22"/>
      <c r="F37" s="20"/>
    </row>
    <row r="38" spans="1:8" ht="15.75" x14ac:dyDescent="0.25">
      <c r="A38" s="21">
        <v>34</v>
      </c>
      <c r="B38" s="110">
        <v>44428</v>
      </c>
      <c r="C38" s="22" t="s">
        <v>136</v>
      </c>
      <c r="D38" s="23"/>
      <c r="E38" s="23">
        <v>75</v>
      </c>
      <c r="F38" s="20" t="s">
        <v>116</v>
      </c>
    </row>
    <row r="39" spans="1:8" ht="15.75" x14ac:dyDescent="0.25">
      <c r="A39" s="21">
        <v>35</v>
      </c>
      <c r="B39" s="110">
        <v>44438</v>
      </c>
      <c r="C39" s="22" t="s">
        <v>139</v>
      </c>
      <c r="D39" s="23"/>
      <c r="E39" s="23">
        <v>75</v>
      </c>
      <c r="F39" s="20" t="s">
        <v>116</v>
      </c>
    </row>
    <row r="40" spans="1:8" ht="15.75" x14ac:dyDescent="0.25">
      <c r="A40" s="21">
        <v>36</v>
      </c>
      <c r="B40" s="110">
        <v>44438</v>
      </c>
      <c r="C40" s="22" t="s">
        <v>145</v>
      </c>
      <c r="D40" s="23"/>
      <c r="E40" s="23">
        <v>20</v>
      </c>
      <c r="F40" s="20" t="s">
        <v>116</v>
      </c>
    </row>
    <row r="41" spans="1:8" ht="15.75" x14ac:dyDescent="0.25">
      <c r="A41" s="21">
        <v>37</v>
      </c>
      <c r="B41" s="110">
        <v>44438</v>
      </c>
      <c r="C41" s="22" t="s">
        <v>140</v>
      </c>
      <c r="D41" s="23">
        <v>175</v>
      </c>
      <c r="E41" s="22"/>
      <c r="F41" s="20"/>
    </row>
    <row r="42" spans="1:8" ht="15.75" x14ac:dyDescent="0.25">
      <c r="A42" s="129">
        <v>38</v>
      </c>
      <c r="B42" s="110">
        <v>44439</v>
      </c>
      <c r="C42" s="22" t="s">
        <v>142</v>
      </c>
      <c r="D42" s="23"/>
      <c r="E42" s="23">
        <v>175</v>
      </c>
      <c r="F42" s="20" t="s">
        <v>116</v>
      </c>
    </row>
    <row r="43" spans="1:8" ht="15.75" x14ac:dyDescent="0.25">
      <c r="A43" s="129">
        <v>39</v>
      </c>
      <c r="B43" s="110">
        <v>44439</v>
      </c>
      <c r="C43" s="22" t="s">
        <v>143</v>
      </c>
      <c r="D43" s="23"/>
      <c r="E43" s="23">
        <v>175</v>
      </c>
      <c r="F43" s="20" t="s">
        <v>116</v>
      </c>
    </row>
    <row r="44" spans="1:8" ht="15.75" x14ac:dyDescent="0.25">
      <c r="A44" s="129">
        <v>40</v>
      </c>
      <c r="B44" s="110">
        <v>44439</v>
      </c>
      <c r="C44" s="22" t="s">
        <v>144</v>
      </c>
      <c r="D44" s="23"/>
      <c r="E44" s="23">
        <v>175</v>
      </c>
      <c r="F44" s="20" t="s">
        <v>116</v>
      </c>
    </row>
    <row r="45" spans="1:8" ht="15.75" x14ac:dyDescent="0.25">
      <c r="A45" s="21">
        <v>41</v>
      </c>
      <c r="B45" s="110">
        <v>44439</v>
      </c>
      <c r="C45" s="107" t="s">
        <v>181</v>
      </c>
      <c r="D45" s="22"/>
      <c r="E45" s="23">
        <v>75</v>
      </c>
      <c r="F45" s="20" t="s">
        <v>116</v>
      </c>
    </row>
    <row r="46" spans="1:8" ht="15.75" x14ac:dyDescent="0.25">
      <c r="A46" s="21">
        <v>42</v>
      </c>
      <c r="B46" s="110">
        <v>44439</v>
      </c>
      <c r="C46" s="22" t="s">
        <v>146</v>
      </c>
      <c r="D46" s="22"/>
      <c r="E46" s="23">
        <v>75</v>
      </c>
      <c r="F46" s="20" t="s">
        <v>116</v>
      </c>
    </row>
    <row r="47" spans="1:8" ht="15.75" x14ac:dyDescent="0.25">
      <c r="A47" s="21">
        <v>43</v>
      </c>
      <c r="B47" s="110">
        <v>44440</v>
      </c>
      <c r="C47" s="22" t="s">
        <v>149</v>
      </c>
      <c r="D47" s="23">
        <v>75</v>
      </c>
      <c r="E47" s="23"/>
      <c r="F47" s="20"/>
    </row>
    <row r="48" spans="1:8" ht="15.75" x14ac:dyDescent="0.25">
      <c r="A48" s="21">
        <v>44</v>
      </c>
      <c r="B48" s="110">
        <v>44440</v>
      </c>
      <c r="C48" s="22" t="s">
        <v>150</v>
      </c>
      <c r="D48" s="23">
        <v>75</v>
      </c>
      <c r="E48" s="23"/>
      <c r="F48" s="20"/>
    </row>
    <row r="49" spans="1:6" ht="15.75" x14ac:dyDescent="0.25">
      <c r="A49" s="21">
        <v>45</v>
      </c>
      <c r="B49" s="110">
        <v>44440</v>
      </c>
      <c r="C49" s="22" t="s">
        <v>151</v>
      </c>
      <c r="D49" s="22"/>
      <c r="E49" s="23">
        <v>30</v>
      </c>
      <c r="F49" s="20" t="s">
        <v>116</v>
      </c>
    </row>
    <row r="50" spans="1:6" ht="15.75" x14ac:dyDescent="0.25">
      <c r="A50" s="21">
        <v>46</v>
      </c>
      <c r="B50" s="110">
        <v>44440</v>
      </c>
      <c r="C50" s="22" t="s">
        <v>152</v>
      </c>
      <c r="D50" s="22"/>
      <c r="E50" s="23">
        <v>20</v>
      </c>
      <c r="F50" s="20" t="s">
        <v>116</v>
      </c>
    </row>
    <row r="51" spans="1:6" ht="15.75" x14ac:dyDescent="0.25">
      <c r="A51" s="21">
        <v>47</v>
      </c>
      <c r="B51" s="110">
        <v>44440</v>
      </c>
      <c r="C51" s="22" t="s">
        <v>153</v>
      </c>
      <c r="D51" s="22"/>
      <c r="E51" s="23">
        <v>20</v>
      </c>
      <c r="F51" s="20" t="s">
        <v>116</v>
      </c>
    </row>
    <row r="52" spans="1:6" ht="15.75" x14ac:dyDescent="0.25">
      <c r="A52" s="21">
        <v>48</v>
      </c>
      <c r="B52" s="110">
        <v>44440</v>
      </c>
      <c r="C52" s="22" t="s">
        <v>154</v>
      </c>
      <c r="D52" s="23">
        <v>175</v>
      </c>
      <c r="E52" s="23"/>
      <c r="F52" s="20"/>
    </row>
    <row r="53" spans="1:6" ht="15.75" x14ac:dyDescent="0.25">
      <c r="A53" s="21">
        <v>49</v>
      </c>
      <c r="B53" s="110">
        <v>44440</v>
      </c>
      <c r="C53" s="22" t="s">
        <v>155</v>
      </c>
      <c r="D53" s="22"/>
      <c r="E53" s="23">
        <v>175</v>
      </c>
      <c r="F53" s="20" t="s">
        <v>116</v>
      </c>
    </row>
    <row r="54" spans="1:6" ht="15.75" x14ac:dyDescent="0.25">
      <c r="A54" s="21">
        <v>50</v>
      </c>
      <c r="B54" s="110">
        <v>44440</v>
      </c>
      <c r="C54" s="22" t="s">
        <v>156</v>
      </c>
      <c r="D54" s="22"/>
      <c r="E54" s="23">
        <v>75</v>
      </c>
      <c r="F54" s="20" t="s">
        <v>116</v>
      </c>
    </row>
    <row r="55" spans="1:6" ht="15.75" x14ac:dyDescent="0.25">
      <c r="A55" s="21">
        <v>51</v>
      </c>
      <c r="B55" s="110">
        <v>44440</v>
      </c>
      <c r="C55" s="22" t="s">
        <v>157</v>
      </c>
      <c r="D55" s="22"/>
      <c r="E55" s="23">
        <v>75</v>
      </c>
      <c r="F55" s="20" t="s">
        <v>116</v>
      </c>
    </row>
    <row r="56" spans="1:6" ht="15.75" x14ac:dyDescent="0.25">
      <c r="A56" s="21">
        <v>52</v>
      </c>
      <c r="B56" s="110">
        <v>44440</v>
      </c>
      <c r="C56" s="22" t="s">
        <v>164</v>
      </c>
      <c r="D56" s="22"/>
      <c r="E56" s="23">
        <v>20</v>
      </c>
      <c r="F56" s="20" t="s">
        <v>214</v>
      </c>
    </row>
    <row r="57" spans="1:6" ht="15.75" x14ac:dyDescent="0.25">
      <c r="A57" s="21">
        <v>53</v>
      </c>
      <c r="B57" s="110">
        <v>44440</v>
      </c>
      <c r="C57" s="22" t="s">
        <v>158</v>
      </c>
      <c r="D57" s="22"/>
      <c r="E57" s="23">
        <v>20</v>
      </c>
      <c r="F57" s="20" t="s">
        <v>214</v>
      </c>
    </row>
    <row r="58" spans="1:6" ht="15.75" x14ac:dyDescent="0.25">
      <c r="A58" s="21">
        <v>54</v>
      </c>
      <c r="B58" s="110">
        <v>44440</v>
      </c>
      <c r="C58" s="22" t="s">
        <v>159</v>
      </c>
      <c r="D58" s="22"/>
      <c r="E58" s="23">
        <v>20</v>
      </c>
      <c r="F58" s="20" t="s">
        <v>214</v>
      </c>
    </row>
    <row r="59" spans="1:6" ht="15.75" x14ac:dyDescent="0.25">
      <c r="A59" s="21">
        <v>55</v>
      </c>
      <c r="B59" s="110">
        <v>44440</v>
      </c>
      <c r="C59" s="22" t="s">
        <v>160</v>
      </c>
      <c r="D59" s="22"/>
      <c r="E59" s="23">
        <v>20</v>
      </c>
      <c r="F59" s="20" t="s">
        <v>214</v>
      </c>
    </row>
    <row r="60" spans="1:6" ht="15.75" x14ac:dyDescent="0.25">
      <c r="A60" s="21">
        <v>56</v>
      </c>
      <c r="B60" s="110">
        <v>44440</v>
      </c>
      <c r="C60" s="22" t="s">
        <v>161</v>
      </c>
      <c r="D60" s="22"/>
      <c r="E60" s="23">
        <v>75</v>
      </c>
      <c r="F60" s="20" t="s">
        <v>214</v>
      </c>
    </row>
    <row r="61" spans="1:6" ht="15.75" x14ac:dyDescent="0.25">
      <c r="A61" s="21">
        <v>57</v>
      </c>
      <c r="B61" s="110">
        <v>44440</v>
      </c>
      <c r="C61" s="22" t="s">
        <v>162</v>
      </c>
      <c r="D61" s="22"/>
      <c r="E61" s="23">
        <v>75</v>
      </c>
      <c r="F61" s="20" t="s">
        <v>214</v>
      </c>
    </row>
    <row r="62" spans="1:6" ht="15.75" x14ac:dyDescent="0.25">
      <c r="A62" s="21">
        <v>58</v>
      </c>
      <c r="B62" s="110">
        <v>44440</v>
      </c>
      <c r="C62" s="22" t="s">
        <v>163</v>
      </c>
      <c r="D62" s="22"/>
      <c r="E62" s="23">
        <v>75</v>
      </c>
      <c r="F62" s="20" t="s">
        <v>214</v>
      </c>
    </row>
    <row r="63" spans="1:6" ht="15.75" x14ac:dyDescent="0.25">
      <c r="A63" s="21">
        <v>59</v>
      </c>
      <c r="B63" s="110">
        <v>44440</v>
      </c>
      <c r="C63" s="22" t="s">
        <v>170</v>
      </c>
      <c r="D63" s="22"/>
      <c r="E63" s="23">
        <v>75</v>
      </c>
      <c r="F63" s="20" t="s">
        <v>116</v>
      </c>
    </row>
    <row r="64" spans="1:6" ht="15.75" x14ac:dyDescent="0.25">
      <c r="A64" s="21">
        <v>60</v>
      </c>
      <c r="B64" s="110">
        <v>44440</v>
      </c>
      <c r="C64" s="4" t="s">
        <v>184</v>
      </c>
      <c r="D64" s="4"/>
      <c r="E64" s="7">
        <v>75</v>
      </c>
      <c r="F64" s="20" t="s">
        <v>116</v>
      </c>
    </row>
    <row r="65" spans="1:6" ht="15.75" x14ac:dyDescent="0.25">
      <c r="A65" s="21">
        <v>61</v>
      </c>
      <c r="B65" s="110">
        <v>44440</v>
      </c>
      <c r="C65" s="4" t="s">
        <v>185</v>
      </c>
      <c r="D65" s="4"/>
      <c r="E65" s="7">
        <v>175</v>
      </c>
      <c r="F65" s="20" t="s">
        <v>116</v>
      </c>
    </row>
    <row r="66" spans="1:6" ht="15.75" x14ac:dyDescent="0.25">
      <c r="A66" s="21">
        <v>62</v>
      </c>
      <c r="B66" s="110">
        <v>44444</v>
      </c>
      <c r="C66" s="4" t="s">
        <v>189</v>
      </c>
      <c r="D66" s="4"/>
      <c r="E66" s="7">
        <v>75</v>
      </c>
      <c r="F66" s="20" t="s">
        <v>116</v>
      </c>
    </row>
    <row r="67" spans="1:6" ht="15.75" x14ac:dyDescent="0.25">
      <c r="A67" s="21">
        <v>63</v>
      </c>
      <c r="B67" s="110">
        <v>44445</v>
      </c>
      <c r="C67" s="4" t="s">
        <v>190</v>
      </c>
      <c r="D67" s="4"/>
      <c r="E67" s="7">
        <v>175</v>
      </c>
      <c r="F67" s="20" t="s">
        <v>116</v>
      </c>
    </row>
    <row r="68" spans="1:6" ht="15.75" x14ac:dyDescent="0.25">
      <c r="A68" s="21">
        <v>65</v>
      </c>
      <c r="B68" s="110">
        <v>44448</v>
      </c>
      <c r="C68" s="4" t="s">
        <v>191</v>
      </c>
      <c r="D68" s="4"/>
      <c r="E68" s="7">
        <v>175</v>
      </c>
      <c r="F68" s="20" t="s">
        <v>116</v>
      </c>
    </row>
    <row r="69" spans="1:6" ht="15.75" x14ac:dyDescent="0.25">
      <c r="A69" s="21">
        <v>65</v>
      </c>
      <c r="B69" s="110">
        <v>44497</v>
      </c>
      <c r="C69" s="114" t="s">
        <v>188</v>
      </c>
      <c r="D69" s="4"/>
      <c r="E69" s="136">
        <v>175</v>
      </c>
      <c r="F69" t="s">
        <v>205</v>
      </c>
    </row>
    <row r="70" spans="1:6" ht="15.75" x14ac:dyDescent="0.25">
      <c r="A70" s="21">
        <v>66</v>
      </c>
      <c r="B70" s="110">
        <v>44503</v>
      </c>
      <c r="C70" s="138" t="s">
        <v>306</v>
      </c>
      <c r="D70" s="4"/>
      <c r="E70" s="139">
        <v>175</v>
      </c>
      <c r="F70" s="20" t="s">
        <v>116</v>
      </c>
    </row>
    <row r="71" spans="1:6" ht="15.75" x14ac:dyDescent="0.25">
      <c r="A71" s="21">
        <v>67</v>
      </c>
      <c r="B71" s="110">
        <v>44503</v>
      </c>
      <c r="C71" s="138" t="s">
        <v>226</v>
      </c>
      <c r="D71" s="4"/>
      <c r="E71" s="139">
        <v>175</v>
      </c>
      <c r="F71" s="140" t="s">
        <v>116</v>
      </c>
    </row>
    <row r="72" spans="1:6" ht="15.75" x14ac:dyDescent="0.25">
      <c r="A72" s="21">
        <v>68</v>
      </c>
      <c r="B72" s="110">
        <v>44509</v>
      </c>
      <c r="C72" s="4" t="s">
        <v>260</v>
      </c>
      <c r="D72" s="4"/>
      <c r="E72" s="7">
        <v>175</v>
      </c>
      <c r="F72" s="20" t="s">
        <v>116</v>
      </c>
    </row>
    <row r="73" spans="1:6" ht="15.75" x14ac:dyDescent="0.25">
      <c r="A73" s="21">
        <v>69</v>
      </c>
      <c r="B73" s="110">
        <v>44526</v>
      </c>
      <c r="C73" s="4" t="s">
        <v>305</v>
      </c>
      <c r="D73" s="4"/>
      <c r="E73" s="7">
        <v>75</v>
      </c>
      <c r="F73" s="20" t="s">
        <v>116</v>
      </c>
    </row>
    <row r="74" spans="1:6" ht="15.75" x14ac:dyDescent="0.25">
      <c r="A74" s="22"/>
      <c r="B74" s="22"/>
      <c r="C74" s="24" t="s">
        <v>18</v>
      </c>
      <c r="D74" s="25">
        <f>SUM(D5:D73)</f>
        <v>3025</v>
      </c>
      <c r="E74" s="25">
        <f>SUM(E6:E73)</f>
        <v>5470</v>
      </c>
      <c r="F74" s="130"/>
    </row>
    <row r="77" spans="1:6" ht="15.75" x14ac:dyDescent="0.25">
      <c r="A77" s="26" t="s">
        <v>41</v>
      </c>
      <c r="B77" s="20"/>
      <c r="C77" s="27" t="s">
        <v>42</v>
      </c>
    </row>
    <row r="78" spans="1:6" ht="15.75" x14ac:dyDescent="0.25">
      <c r="A78" s="26"/>
      <c r="B78" s="20"/>
      <c r="C78" s="27" t="s">
        <v>24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4AA7C-9B25-4F39-AB78-AFAF5A3E2C2E}">
  <dimension ref="A1:G22"/>
  <sheetViews>
    <sheetView workbookViewId="0">
      <selection activeCell="A10" sqref="A10"/>
    </sheetView>
  </sheetViews>
  <sheetFormatPr defaultRowHeight="15" x14ac:dyDescent="0.25"/>
  <cols>
    <col min="1" max="1" width="47.5703125" customWidth="1"/>
    <col min="2" max="2" width="14.85546875" customWidth="1"/>
    <col min="3" max="3" width="45.28515625" customWidth="1"/>
    <col min="4" max="4" width="14.28515625" customWidth="1"/>
    <col min="6" max="6" width="14.42578125" customWidth="1"/>
  </cols>
  <sheetData>
    <row r="1" spans="1:7" s="62" customFormat="1" ht="26.25" x14ac:dyDescent="0.4">
      <c r="A1" s="60" t="s">
        <v>0</v>
      </c>
      <c r="B1" s="60"/>
      <c r="C1" s="60"/>
      <c r="D1" s="61"/>
    </row>
    <row r="2" spans="1:7" s="62" customFormat="1" ht="26.25" x14ac:dyDescent="0.4">
      <c r="A2" s="60" t="s">
        <v>327</v>
      </c>
      <c r="B2" s="60"/>
      <c r="C2" s="60"/>
      <c r="D2" s="61"/>
    </row>
    <row r="3" spans="1:7" ht="28.5" x14ac:dyDescent="0.45">
      <c r="A3" s="60" t="s">
        <v>45</v>
      </c>
      <c r="B3" s="60"/>
      <c r="C3" s="60"/>
      <c r="D3" s="63"/>
    </row>
    <row r="4" spans="1:7" ht="21" x14ac:dyDescent="0.35">
      <c r="A4" s="37" t="s">
        <v>21</v>
      </c>
      <c r="B4" s="37" t="s">
        <v>20</v>
      </c>
      <c r="C4" s="37" t="s">
        <v>22</v>
      </c>
      <c r="D4" s="37" t="s">
        <v>20</v>
      </c>
      <c r="G4" s="64"/>
    </row>
    <row r="5" spans="1:7" ht="15.75" x14ac:dyDescent="0.25">
      <c r="A5" s="22" t="s">
        <v>25</v>
      </c>
      <c r="B5" s="23">
        <v>1068.98</v>
      </c>
      <c r="C5" s="22" t="s">
        <v>32</v>
      </c>
      <c r="D5" s="23">
        <v>107.12</v>
      </c>
    </row>
    <row r="6" spans="1:7" ht="15.75" x14ac:dyDescent="0.25">
      <c r="A6" s="22" t="s">
        <v>283</v>
      </c>
      <c r="B6" s="23">
        <v>253</v>
      </c>
      <c r="C6" s="22"/>
      <c r="D6" s="23"/>
      <c r="E6" s="19"/>
    </row>
    <row r="7" spans="1:7" ht="15.75" x14ac:dyDescent="0.25">
      <c r="A7" s="22" t="s">
        <v>46</v>
      </c>
      <c r="B7" s="23">
        <f>100+30+80+30</f>
        <v>240</v>
      </c>
      <c r="C7" s="22" t="s">
        <v>281</v>
      </c>
      <c r="D7" s="23">
        <v>550</v>
      </c>
    </row>
    <row r="8" spans="1:7" ht="15.75" x14ac:dyDescent="0.25">
      <c r="A8" s="22" t="s">
        <v>211</v>
      </c>
      <c r="B8" s="23">
        <v>150</v>
      </c>
      <c r="C8" s="22" t="s">
        <v>282</v>
      </c>
      <c r="D8" s="23">
        <v>4600</v>
      </c>
    </row>
    <row r="9" spans="1:7" ht="15.75" x14ac:dyDescent="0.25">
      <c r="A9" s="22" t="s">
        <v>47</v>
      </c>
      <c r="B9" s="23">
        <v>3025</v>
      </c>
      <c r="C9" s="22" t="s">
        <v>225</v>
      </c>
      <c r="D9" s="23">
        <v>394.71</v>
      </c>
    </row>
    <row r="10" spans="1:7" ht="15.75" x14ac:dyDescent="0.25">
      <c r="A10" s="22" t="s">
        <v>28</v>
      </c>
      <c r="B10" s="23">
        <v>914.85</v>
      </c>
      <c r="C10" s="4"/>
      <c r="D10" s="4"/>
    </row>
    <row r="11" spans="1:7" ht="15.75" x14ac:dyDescent="0.25">
      <c r="A11" s="38" t="s">
        <v>18</v>
      </c>
      <c r="B11" s="65">
        <f>SUM(B5:B10)</f>
        <v>5651.83</v>
      </c>
      <c r="C11" s="38" t="s">
        <v>18</v>
      </c>
      <c r="D11" s="65">
        <f>SUM(D5:D10)</f>
        <v>5651.83</v>
      </c>
      <c r="E11" s="19">
        <f>B11-D11</f>
        <v>0</v>
      </c>
    </row>
    <row r="12" spans="1:7" ht="17.25" customHeight="1" x14ac:dyDescent="0.25">
      <c r="A12" s="29"/>
      <c r="B12" s="30"/>
      <c r="C12" s="29"/>
      <c r="D12" s="30"/>
    </row>
    <row r="13" spans="1:7" x14ac:dyDescent="0.25">
      <c r="D13" s="19"/>
      <c r="F13" s="19"/>
    </row>
    <row r="14" spans="1:7" ht="17.25" customHeight="1" x14ac:dyDescent="0.25">
      <c r="D14" s="19"/>
    </row>
    <row r="15" spans="1:7" ht="17.25" customHeight="1" x14ac:dyDescent="0.25">
      <c r="A15" t="s">
        <v>23</v>
      </c>
      <c r="D15" s="19"/>
    </row>
    <row r="16" spans="1:7" ht="17.25" customHeight="1" x14ac:dyDescent="0.25">
      <c r="A16" t="s">
        <v>24</v>
      </c>
      <c r="D16" s="19"/>
    </row>
    <row r="17" spans="1:4" ht="17.25" customHeight="1" x14ac:dyDescent="0.25"/>
    <row r="18" spans="1:4" ht="17.25" customHeight="1" x14ac:dyDescent="0.25"/>
    <row r="19" spans="1:4" ht="15.75" x14ac:dyDescent="0.25">
      <c r="A19" s="20"/>
      <c r="B19" s="66"/>
    </row>
    <row r="20" spans="1:4" ht="15.75" x14ac:dyDescent="0.25">
      <c r="A20" s="20"/>
      <c r="B20" s="66"/>
      <c r="C20" s="20"/>
      <c r="D20" s="66"/>
    </row>
    <row r="21" spans="1:4" ht="15.75" x14ac:dyDescent="0.25">
      <c r="A21" s="20"/>
      <c r="B21" s="66"/>
      <c r="C21" s="20"/>
      <c r="D21" s="20"/>
    </row>
    <row r="22" spans="1:4" ht="15.75" x14ac:dyDescent="0.25">
      <c r="D22" s="20"/>
    </row>
  </sheetData>
  <pageMargins left="0.7" right="0.7" top="0.75" bottom="0.75" header="0.3" footer="0.3"/>
  <pageSetup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EA494-969D-4A8D-B1CA-B383BD918A5C}">
  <dimension ref="A1:G117"/>
  <sheetViews>
    <sheetView topLeftCell="A22" zoomScaleNormal="100" workbookViewId="0">
      <selection activeCell="E28" sqref="E28"/>
    </sheetView>
  </sheetViews>
  <sheetFormatPr defaultRowHeight="15" x14ac:dyDescent="0.25"/>
  <cols>
    <col min="1" max="1" width="5.42578125" customWidth="1"/>
    <col min="2" max="2" width="55.28515625" customWidth="1"/>
    <col min="3" max="3" width="17.140625" customWidth="1"/>
    <col min="4" max="4" width="9.7109375" customWidth="1"/>
    <col min="5" max="5" width="10.85546875" customWidth="1"/>
    <col min="6" max="6" width="16.28515625" customWidth="1"/>
    <col min="7" max="7" width="18.85546875" customWidth="1"/>
  </cols>
  <sheetData>
    <row r="1" spans="1:7" ht="21" x14ac:dyDescent="0.35">
      <c r="A1" s="11" t="s">
        <v>0</v>
      </c>
      <c r="B1" s="11"/>
      <c r="C1" s="11"/>
      <c r="D1" s="11"/>
      <c r="E1" s="11"/>
      <c r="F1" s="11"/>
    </row>
    <row r="2" spans="1:7" ht="21" x14ac:dyDescent="0.35">
      <c r="A2" s="11" t="s">
        <v>326</v>
      </c>
      <c r="B2" s="11"/>
      <c r="C2" s="11"/>
      <c r="D2" s="11"/>
      <c r="E2" s="11"/>
      <c r="F2" s="11"/>
    </row>
    <row r="3" spans="1:7" ht="21" x14ac:dyDescent="0.35">
      <c r="A3" s="11"/>
      <c r="B3" s="11"/>
      <c r="C3" s="11"/>
      <c r="D3" s="11"/>
      <c r="E3" s="11"/>
      <c r="F3" s="11"/>
    </row>
    <row r="4" spans="1:7" ht="23.25" customHeight="1" x14ac:dyDescent="0.25">
      <c r="A4" s="24" t="s">
        <v>19</v>
      </c>
      <c r="B4" s="24" t="s">
        <v>5</v>
      </c>
      <c r="C4" s="24" t="s">
        <v>292</v>
      </c>
      <c r="D4" s="24" t="s">
        <v>77</v>
      </c>
      <c r="E4" s="24" t="s">
        <v>18</v>
      </c>
      <c r="F4" s="13"/>
      <c r="G4" s="13"/>
    </row>
    <row r="5" spans="1:7" ht="23.25" customHeight="1" x14ac:dyDescent="0.25">
      <c r="A5" s="21">
        <v>1</v>
      </c>
      <c r="B5" s="22" t="s">
        <v>43</v>
      </c>
      <c r="C5" s="169"/>
      <c r="D5" s="169">
        <f>100+30+80+30</f>
        <v>240</v>
      </c>
      <c r="E5" s="169">
        <f t="shared" ref="E5:E11" si="0">SUM(C5:D5)</f>
        <v>240</v>
      </c>
    </row>
    <row r="6" spans="1:7" ht="23.25" customHeight="1" x14ac:dyDescent="0.25">
      <c r="A6" s="21">
        <v>2</v>
      </c>
      <c r="B6" s="22" t="s">
        <v>48</v>
      </c>
      <c r="C6" s="169">
        <f>410+80+30</f>
        <v>520</v>
      </c>
      <c r="D6" s="169"/>
      <c r="E6" s="169">
        <f t="shared" si="0"/>
        <v>520</v>
      </c>
    </row>
    <row r="7" spans="1:7" ht="23.25" customHeight="1" x14ac:dyDescent="0.25">
      <c r="A7" s="21">
        <v>3</v>
      </c>
      <c r="B7" s="22" t="s">
        <v>44</v>
      </c>
      <c r="C7" s="169"/>
      <c r="D7" s="169">
        <v>3025</v>
      </c>
      <c r="E7" s="169">
        <f t="shared" si="0"/>
        <v>3025</v>
      </c>
    </row>
    <row r="8" spans="1:7" ht="23.25" customHeight="1" x14ac:dyDescent="0.25">
      <c r="A8" s="21">
        <v>4</v>
      </c>
      <c r="B8" s="22" t="s">
        <v>351</v>
      </c>
      <c r="C8" s="169">
        <v>100</v>
      </c>
      <c r="D8" s="169"/>
      <c r="E8" s="169">
        <f t="shared" si="0"/>
        <v>100</v>
      </c>
    </row>
    <row r="9" spans="1:7" ht="23.25" customHeight="1" x14ac:dyDescent="0.25">
      <c r="A9" s="21">
        <v>5</v>
      </c>
      <c r="B9" s="22" t="s">
        <v>70</v>
      </c>
      <c r="C9" s="169">
        <v>1000</v>
      </c>
      <c r="D9" s="169"/>
      <c r="E9" s="169">
        <f t="shared" si="0"/>
        <v>1000</v>
      </c>
    </row>
    <row r="10" spans="1:7" ht="23.25" customHeight="1" x14ac:dyDescent="0.25">
      <c r="A10" s="21">
        <v>6</v>
      </c>
      <c r="B10" s="22" t="s">
        <v>293</v>
      </c>
      <c r="C10" s="169"/>
      <c r="D10" s="169">
        <v>100</v>
      </c>
      <c r="E10" s="169">
        <f t="shared" si="0"/>
        <v>100</v>
      </c>
    </row>
    <row r="11" spans="1:7" ht="23.25" customHeight="1" x14ac:dyDescent="0.25">
      <c r="A11" s="21">
        <v>7</v>
      </c>
      <c r="B11" s="22" t="s">
        <v>112</v>
      </c>
      <c r="C11" s="169">
        <v>5470</v>
      </c>
      <c r="D11" s="169"/>
      <c r="E11" s="169">
        <f t="shared" si="0"/>
        <v>5470</v>
      </c>
    </row>
    <row r="12" spans="1:7" ht="23.25" customHeight="1" x14ac:dyDescent="0.25">
      <c r="A12" s="21">
        <v>8</v>
      </c>
      <c r="B12" s="22" t="s">
        <v>69</v>
      </c>
      <c r="C12" s="169"/>
      <c r="D12" s="169">
        <v>151</v>
      </c>
      <c r="E12" s="169">
        <f>SUM(C12:D12)</f>
        <v>151</v>
      </c>
    </row>
    <row r="13" spans="1:7" ht="23.25" customHeight="1" x14ac:dyDescent="0.25">
      <c r="A13" s="21">
        <v>9</v>
      </c>
      <c r="B13" s="22" t="s">
        <v>221</v>
      </c>
      <c r="C13" s="169">
        <v>25</v>
      </c>
      <c r="D13" s="169"/>
      <c r="E13" s="169"/>
    </row>
    <row r="14" spans="1:7" ht="23.25" customHeight="1" x14ac:dyDescent="0.25">
      <c r="A14" s="21">
        <v>10</v>
      </c>
      <c r="B14" s="22" t="s">
        <v>71</v>
      </c>
      <c r="C14" s="169">
        <v>1000</v>
      </c>
      <c r="D14" s="169"/>
      <c r="E14" s="169">
        <f>SUM(C14:D14)</f>
        <v>1000</v>
      </c>
    </row>
    <row r="15" spans="1:7" ht="23.25" customHeight="1" x14ac:dyDescent="0.25">
      <c r="A15" s="21">
        <v>11</v>
      </c>
      <c r="B15" s="22" t="s">
        <v>299</v>
      </c>
      <c r="C15" s="169">
        <v>300</v>
      </c>
      <c r="D15" s="169"/>
      <c r="E15" s="169">
        <f>SUM(C15:D15)</f>
        <v>300</v>
      </c>
    </row>
    <row r="16" spans="1:7" ht="23.25" customHeight="1" x14ac:dyDescent="0.25">
      <c r="A16" s="129">
        <v>12</v>
      </c>
      <c r="B16" s="22" t="s">
        <v>349</v>
      </c>
      <c r="C16" s="169">
        <f>5.19+7.4</f>
        <v>12.59</v>
      </c>
      <c r="D16" s="202"/>
      <c r="E16" s="169">
        <f t="shared" ref="E16:E19" si="1">SUM(C16:D16)</f>
        <v>12.59</v>
      </c>
    </row>
    <row r="17" spans="1:7" ht="24" customHeight="1" x14ac:dyDescent="0.25">
      <c r="A17" s="21">
        <v>13</v>
      </c>
      <c r="B17" s="168" t="s">
        <v>350</v>
      </c>
      <c r="C17" s="169">
        <v>10274</v>
      </c>
      <c r="D17" s="202"/>
      <c r="E17" s="169">
        <f t="shared" si="1"/>
        <v>10274</v>
      </c>
    </row>
    <row r="18" spans="1:7" ht="23.25" customHeight="1" x14ac:dyDescent="0.25">
      <c r="A18" s="129">
        <v>14</v>
      </c>
      <c r="B18" s="168" t="s">
        <v>147</v>
      </c>
      <c r="C18" s="169"/>
      <c r="D18" s="169">
        <v>150</v>
      </c>
      <c r="E18" s="169">
        <f t="shared" si="1"/>
        <v>150</v>
      </c>
    </row>
    <row r="19" spans="1:7" ht="23.25" customHeight="1" x14ac:dyDescent="0.25">
      <c r="A19" s="21">
        <v>15</v>
      </c>
      <c r="B19" s="22" t="s">
        <v>124</v>
      </c>
      <c r="C19" s="169">
        <v>0.26</v>
      </c>
      <c r="D19" s="202"/>
      <c r="E19" s="169">
        <f t="shared" si="1"/>
        <v>0.26</v>
      </c>
      <c r="F19" s="29"/>
    </row>
    <row r="20" spans="1:7" ht="23.25" customHeight="1" x14ac:dyDescent="0.25">
      <c r="A20" s="129">
        <v>16</v>
      </c>
      <c r="B20" s="168" t="s">
        <v>289</v>
      </c>
      <c r="C20" s="169">
        <v>702</v>
      </c>
      <c r="D20" s="169"/>
      <c r="E20" s="169">
        <f>SUM(C20:D20)</f>
        <v>702</v>
      </c>
      <c r="F20" s="29"/>
    </row>
    <row r="21" spans="1:7" ht="23.25" customHeight="1" x14ac:dyDescent="0.25">
      <c r="A21" s="21">
        <v>17</v>
      </c>
      <c r="B21" s="168" t="s">
        <v>217</v>
      </c>
      <c r="C21" s="169">
        <v>4750</v>
      </c>
      <c r="D21" s="169"/>
      <c r="E21" s="169">
        <f t="shared" ref="E21:E26" si="2">SUM(C21:D21)</f>
        <v>4750</v>
      </c>
      <c r="F21" s="29"/>
      <c r="G21" s="29"/>
    </row>
    <row r="22" spans="1:7" ht="23.25" customHeight="1" x14ac:dyDescent="0.3">
      <c r="A22" s="129">
        <v>18</v>
      </c>
      <c r="B22" s="168" t="s">
        <v>218</v>
      </c>
      <c r="C22" s="169"/>
      <c r="D22" s="169">
        <v>150</v>
      </c>
      <c r="E22" s="169">
        <f t="shared" si="2"/>
        <v>150</v>
      </c>
      <c r="F22" s="166"/>
      <c r="G22" s="29"/>
    </row>
    <row r="23" spans="1:7" ht="23.25" customHeight="1" x14ac:dyDescent="0.3">
      <c r="A23" s="21">
        <v>19</v>
      </c>
      <c r="B23" s="168" t="s">
        <v>148</v>
      </c>
      <c r="C23" s="202"/>
      <c r="D23" s="169">
        <v>38.85</v>
      </c>
      <c r="E23" s="202">
        <f t="shared" si="2"/>
        <v>38.85</v>
      </c>
      <c r="F23" s="167"/>
      <c r="G23" s="29"/>
    </row>
    <row r="24" spans="1:7" ht="23.25" customHeight="1" x14ac:dyDescent="0.25">
      <c r="A24" s="129">
        <v>20</v>
      </c>
      <c r="B24" s="107" t="s">
        <v>230</v>
      </c>
      <c r="C24" s="202"/>
      <c r="D24" s="169">
        <v>253</v>
      </c>
      <c r="E24" s="169">
        <f t="shared" si="2"/>
        <v>253</v>
      </c>
      <c r="F24" s="29"/>
      <c r="G24" s="29"/>
    </row>
    <row r="25" spans="1:7" ht="23.25" customHeight="1" x14ac:dyDescent="0.25">
      <c r="A25" s="21">
        <v>21</v>
      </c>
      <c r="B25" s="107" t="s">
        <v>232</v>
      </c>
      <c r="C25" s="169">
        <v>7435</v>
      </c>
      <c r="D25" s="169"/>
      <c r="E25" s="169">
        <f t="shared" si="2"/>
        <v>7435</v>
      </c>
      <c r="F25" s="29"/>
      <c r="G25" s="29"/>
    </row>
    <row r="26" spans="1:7" ht="23.25" customHeight="1" x14ac:dyDescent="0.25">
      <c r="A26" s="129">
        <v>22</v>
      </c>
      <c r="B26" s="107" t="s">
        <v>233</v>
      </c>
      <c r="C26" s="169">
        <v>1225</v>
      </c>
      <c r="D26" s="169"/>
      <c r="E26" s="169">
        <f t="shared" si="2"/>
        <v>1225</v>
      </c>
      <c r="F26" s="29"/>
      <c r="G26" s="29"/>
    </row>
    <row r="27" spans="1:7" ht="23.25" customHeight="1" x14ac:dyDescent="0.25">
      <c r="A27" s="21">
        <v>23</v>
      </c>
      <c r="B27" s="107" t="s">
        <v>231</v>
      </c>
      <c r="C27" s="202"/>
      <c r="D27" s="169">
        <v>475</v>
      </c>
      <c r="E27" s="169">
        <f>SUM(C27:D27)</f>
        <v>475</v>
      </c>
      <c r="F27" s="29"/>
    </row>
    <row r="28" spans="1:7" ht="23.25" customHeight="1" x14ac:dyDescent="0.25">
      <c r="A28" s="129"/>
      <c r="B28" s="24" t="s">
        <v>18</v>
      </c>
      <c r="C28" s="169">
        <f>SUM(C6:C27)</f>
        <v>32813.85</v>
      </c>
      <c r="D28" s="169">
        <f>SUM(D5:D27)</f>
        <v>4582.8500000000004</v>
      </c>
      <c r="E28" s="169">
        <f>SUM(C28:D28)</f>
        <v>37396.699999999997</v>
      </c>
      <c r="F28" s="30"/>
    </row>
    <row r="29" spans="1:7" ht="23.25" customHeight="1" x14ac:dyDescent="0.25">
      <c r="A29" s="26"/>
      <c r="B29" s="27" t="s">
        <v>42</v>
      </c>
      <c r="C29" s="27"/>
      <c r="D29" s="28"/>
      <c r="E29" s="27"/>
      <c r="F29" s="30"/>
    </row>
    <row r="30" spans="1:7" ht="23.25" customHeight="1" x14ac:dyDescent="0.25">
      <c r="A30" s="26"/>
      <c r="B30" s="27" t="s">
        <v>24</v>
      </c>
      <c r="C30" s="27"/>
      <c r="D30" s="159"/>
      <c r="E30" s="170"/>
    </row>
    <row r="31" spans="1:7" ht="23.25" customHeight="1" x14ac:dyDescent="0.25">
      <c r="A31" s="29"/>
      <c r="B31" s="29"/>
      <c r="C31" s="29"/>
      <c r="D31" s="29"/>
      <c r="E31" s="30"/>
    </row>
    <row r="32" spans="1:7" x14ac:dyDescent="0.25">
      <c r="A32" s="29"/>
      <c r="B32" s="29"/>
      <c r="C32" s="29"/>
      <c r="D32" s="29"/>
      <c r="E32" s="30"/>
    </row>
    <row r="33" spans="1:5" x14ac:dyDescent="0.25">
      <c r="A33" s="29"/>
      <c r="B33" s="29"/>
      <c r="C33" s="29"/>
      <c r="D33" s="29"/>
      <c r="E33" s="29"/>
    </row>
    <row r="34" spans="1:5" x14ac:dyDescent="0.25">
      <c r="A34" s="29"/>
      <c r="B34" s="29"/>
      <c r="C34" s="29"/>
      <c r="D34" s="29"/>
      <c r="E34" s="30"/>
    </row>
    <row r="35" spans="1:5" x14ac:dyDescent="0.25">
      <c r="A35" s="29"/>
      <c r="B35" s="29"/>
      <c r="C35" s="29"/>
      <c r="D35" s="29"/>
      <c r="E35" s="29"/>
    </row>
    <row r="36" spans="1:5" x14ac:dyDescent="0.25">
      <c r="A36" s="29"/>
      <c r="B36" s="29"/>
      <c r="C36" s="29"/>
      <c r="D36" s="29"/>
      <c r="E36" s="29"/>
    </row>
    <row r="37" spans="1:5" s="20" customFormat="1" ht="14.25" customHeight="1" x14ac:dyDescent="0.25">
      <c r="A37" s="27"/>
      <c r="B37" s="27"/>
      <c r="C37" s="27"/>
      <c r="D37" s="27"/>
      <c r="E37" s="27"/>
    </row>
    <row r="38" spans="1:5" s="20" customFormat="1" ht="14.25" customHeight="1" x14ac:dyDescent="0.25">
      <c r="A38" s="27"/>
      <c r="B38" s="27"/>
      <c r="C38" s="27"/>
      <c r="D38" s="27"/>
      <c r="E38" s="27"/>
    </row>
    <row r="39" spans="1:5" s="20" customFormat="1" ht="14.25" customHeight="1" x14ac:dyDescent="0.25">
      <c r="A39" s="26"/>
      <c r="B39" s="26"/>
      <c r="C39" s="26"/>
      <c r="D39" s="26"/>
      <c r="E39" s="27"/>
    </row>
    <row r="40" spans="1:5" s="20" customFormat="1" ht="14.25" customHeight="1" x14ac:dyDescent="0.25">
      <c r="A40" s="26"/>
      <c r="B40" s="27"/>
      <c r="C40" s="28"/>
      <c r="D40" s="28"/>
      <c r="E40" s="27"/>
    </row>
    <row r="41" spans="1:5" s="20" customFormat="1" ht="14.25" customHeight="1" x14ac:dyDescent="0.25">
      <c r="A41" s="26"/>
      <c r="B41" s="27"/>
      <c r="C41" s="28"/>
      <c r="D41" s="28"/>
      <c r="E41" s="27"/>
    </row>
    <row r="42" spans="1:5" s="20" customFormat="1" ht="14.25" customHeight="1" x14ac:dyDescent="0.25">
      <c r="A42" s="26"/>
      <c r="B42" s="27"/>
      <c r="C42" s="28"/>
      <c r="D42" s="28"/>
      <c r="E42" s="27"/>
    </row>
    <row r="43" spans="1:5" s="20" customFormat="1" ht="14.25" customHeight="1" x14ac:dyDescent="0.25">
      <c r="A43" s="26"/>
      <c r="B43" s="27"/>
      <c r="C43" s="28"/>
      <c r="D43" s="28"/>
      <c r="E43" s="27"/>
    </row>
    <row r="44" spans="1:5" s="20" customFormat="1" ht="14.25" customHeight="1" x14ac:dyDescent="0.25">
      <c r="A44" s="26"/>
      <c r="B44" s="27"/>
      <c r="C44" s="28"/>
      <c r="D44" s="28"/>
      <c r="E44" s="27"/>
    </row>
    <row r="45" spans="1:5" s="20" customFormat="1" ht="14.25" customHeight="1" x14ac:dyDescent="0.25">
      <c r="A45" s="26"/>
      <c r="B45" s="27"/>
      <c r="C45" s="28"/>
      <c r="D45" s="28"/>
      <c r="E45" s="27"/>
    </row>
    <row r="46" spans="1:5" s="20" customFormat="1" ht="14.25" customHeight="1" x14ac:dyDescent="0.25">
      <c r="A46" s="26"/>
      <c r="B46" s="27"/>
      <c r="C46" s="28"/>
      <c r="D46" s="28"/>
      <c r="E46" s="27"/>
    </row>
    <row r="47" spans="1:5" s="20" customFormat="1" ht="14.25" customHeight="1" x14ac:dyDescent="0.25">
      <c r="A47" s="26"/>
      <c r="B47" s="27"/>
      <c r="C47" s="28"/>
      <c r="D47" s="28"/>
      <c r="E47" s="27"/>
    </row>
    <row r="48" spans="1:5" s="20" customFormat="1" ht="14.25" customHeight="1" x14ac:dyDescent="0.25">
      <c r="A48" s="26"/>
      <c r="B48" s="27"/>
      <c r="C48" s="28"/>
      <c r="D48" s="28"/>
      <c r="E48" s="27"/>
    </row>
    <row r="49" spans="1:5" s="20" customFormat="1" ht="14.25" customHeight="1" x14ac:dyDescent="0.25">
      <c r="A49" s="26"/>
      <c r="B49" s="27"/>
      <c r="C49" s="28"/>
      <c r="D49" s="28"/>
      <c r="E49" s="27"/>
    </row>
    <row r="50" spans="1:5" s="20" customFormat="1" ht="14.25" customHeight="1" x14ac:dyDescent="0.25">
      <c r="A50" s="26"/>
      <c r="B50" s="27"/>
      <c r="C50" s="28"/>
      <c r="D50" s="28"/>
      <c r="E50" s="27"/>
    </row>
    <row r="51" spans="1:5" s="20" customFormat="1" ht="14.25" customHeight="1" x14ac:dyDescent="0.25">
      <c r="A51" s="26"/>
      <c r="B51" s="27"/>
      <c r="C51" s="28"/>
      <c r="D51" s="28"/>
      <c r="E51" s="27"/>
    </row>
    <row r="52" spans="1:5" s="20" customFormat="1" ht="14.25" customHeight="1" x14ac:dyDescent="0.25">
      <c r="A52" s="26"/>
      <c r="B52" s="27"/>
      <c r="C52" s="28"/>
      <c r="D52" s="28"/>
      <c r="E52" s="27"/>
    </row>
    <row r="53" spans="1:5" s="20" customFormat="1" ht="14.25" customHeight="1" x14ac:dyDescent="0.25">
      <c r="A53" s="26"/>
      <c r="B53" s="27"/>
      <c r="C53" s="28"/>
      <c r="D53" s="28"/>
      <c r="E53" s="27"/>
    </row>
    <row r="54" spans="1:5" s="20" customFormat="1" ht="14.25" customHeight="1" x14ac:dyDescent="0.25">
      <c r="A54" s="26"/>
      <c r="B54" s="27"/>
      <c r="C54" s="28"/>
      <c r="D54" s="28"/>
      <c r="E54" s="27"/>
    </row>
    <row r="55" spans="1:5" s="20" customFormat="1" ht="14.25" customHeight="1" x14ac:dyDescent="0.25">
      <c r="A55" s="26"/>
      <c r="B55" s="27"/>
      <c r="C55" s="28"/>
      <c r="D55" s="28"/>
      <c r="E55" s="27"/>
    </row>
    <row r="56" spans="1:5" s="20" customFormat="1" ht="14.25" customHeight="1" x14ac:dyDescent="0.25">
      <c r="A56" s="26"/>
      <c r="B56" s="27"/>
      <c r="C56" s="28"/>
      <c r="D56" s="28"/>
      <c r="E56" s="27"/>
    </row>
    <row r="57" spans="1:5" s="20" customFormat="1" ht="14.25" customHeight="1" x14ac:dyDescent="0.25">
      <c r="A57" s="26"/>
      <c r="B57" s="27"/>
      <c r="C57" s="28"/>
      <c r="D57" s="28"/>
      <c r="E57" s="27"/>
    </row>
    <row r="58" spans="1:5" s="20" customFormat="1" ht="14.25" customHeight="1" x14ac:dyDescent="0.25">
      <c r="A58" s="26"/>
      <c r="B58" s="27"/>
      <c r="C58" s="28"/>
      <c r="D58" s="28"/>
      <c r="E58" s="27"/>
    </row>
    <row r="59" spans="1:5" s="20" customFormat="1" ht="14.25" customHeight="1" x14ac:dyDescent="0.25">
      <c r="A59" s="26"/>
      <c r="B59" s="27"/>
      <c r="C59" s="28"/>
      <c r="D59" s="28"/>
      <c r="E59" s="27"/>
    </row>
    <row r="60" spans="1:5" s="20" customFormat="1" ht="14.25" customHeight="1" x14ac:dyDescent="0.25">
      <c r="A60" s="26"/>
      <c r="B60" s="27"/>
      <c r="C60" s="28"/>
      <c r="D60" s="28"/>
      <c r="E60" s="27"/>
    </row>
    <row r="61" spans="1:5" s="20" customFormat="1" ht="14.25" customHeight="1" x14ac:dyDescent="0.25">
      <c r="A61" s="27"/>
      <c r="B61" s="57"/>
      <c r="C61" s="32"/>
      <c r="D61" s="32"/>
      <c r="E61" s="27"/>
    </row>
    <row r="62" spans="1:5" s="20" customFormat="1" ht="14.25" customHeight="1" x14ac:dyDescent="0.25">
      <c r="A62" s="27"/>
      <c r="B62" s="57"/>
      <c r="C62" s="27"/>
      <c r="D62" s="28"/>
      <c r="E62" s="27"/>
    </row>
    <row r="63" spans="1:5" s="20" customFormat="1" ht="14.25" customHeight="1" x14ac:dyDescent="0.25">
      <c r="A63" s="26"/>
      <c r="B63" s="27"/>
      <c r="C63" s="28"/>
      <c r="D63" s="28"/>
      <c r="E63" s="27"/>
    </row>
    <row r="64" spans="1:5" s="20" customFormat="1" ht="14.25" customHeight="1" x14ac:dyDescent="0.25">
      <c r="A64" s="26"/>
      <c r="B64" s="27"/>
      <c r="C64" s="28"/>
      <c r="D64" s="28"/>
      <c r="E64" s="27"/>
    </row>
    <row r="65" spans="1:5" s="20" customFormat="1" ht="14.25" customHeight="1" x14ac:dyDescent="0.25">
      <c r="A65" s="26"/>
      <c r="B65" s="27"/>
      <c r="C65" s="28"/>
      <c r="D65" s="28"/>
      <c r="E65" s="27"/>
    </row>
    <row r="66" spans="1:5" s="20" customFormat="1" ht="14.25" customHeight="1" x14ac:dyDescent="0.25">
      <c r="A66" s="26"/>
      <c r="B66" s="27"/>
      <c r="C66" s="28"/>
      <c r="D66" s="28"/>
      <c r="E66" s="27"/>
    </row>
    <row r="67" spans="1:5" s="20" customFormat="1" ht="14.25" customHeight="1" x14ac:dyDescent="0.25">
      <c r="A67" s="26"/>
      <c r="B67" s="27"/>
      <c r="C67" s="28"/>
      <c r="D67" s="28"/>
      <c r="E67" s="27"/>
    </row>
    <row r="68" spans="1:5" s="20" customFormat="1" ht="14.25" customHeight="1" x14ac:dyDescent="0.25">
      <c r="A68" s="26"/>
      <c r="B68" s="27"/>
      <c r="C68" s="28"/>
      <c r="D68" s="28"/>
      <c r="E68" s="27"/>
    </row>
    <row r="69" spans="1:5" s="20" customFormat="1" ht="14.25" customHeight="1" x14ac:dyDescent="0.25">
      <c r="A69" s="26"/>
      <c r="B69" s="27"/>
      <c r="C69" s="28"/>
      <c r="D69" s="28"/>
      <c r="E69" s="27"/>
    </row>
    <row r="70" spans="1:5" s="20" customFormat="1" ht="14.25" customHeight="1" x14ac:dyDescent="0.25">
      <c r="A70" s="26"/>
      <c r="B70" s="27"/>
      <c r="C70" s="28"/>
      <c r="D70" s="28"/>
      <c r="E70" s="27"/>
    </row>
    <row r="71" spans="1:5" s="20" customFormat="1" ht="14.25" customHeight="1" x14ac:dyDescent="0.25">
      <c r="A71" s="26"/>
      <c r="B71" s="27"/>
      <c r="C71" s="28"/>
      <c r="D71" s="28"/>
      <c r="E71" s="27"/>
    </row>
    <row r="72" spans="1:5" s="20" customFormat="1" ht="14.25" customHeight="1" x14ac:dyDescent="0.25">
      <c r="A72" s="26"/>
      <c r="B72" s="27"/>
      <c r="C72" s="28"/>
      <c r="D72" s="28"/>
      <c r="E72" s="27"/>
    </row>
    <row r="73" spans="1:5" s="20" customFormat="1" ht="14.25" customHeight="1" x14ac:dyDescent="0.25">
      <c r="A73" s="58"/>
      <c r="B73" s="59"/>
      <c r="C73" s="48"/>
      <c r="D73" s="28"/>
      <c r="E73" s="27"/>
    </row>
    <row r="74" spans="1:5" s="20" customFormat="1" ht="14.25" customHeight="1" x14ac:dyDescent="0.25">
      <c r="A74" s="58"/>
      <c r="B74" s="59"/>
      <c r="C74" s="48"/>
      <c r="D74" s="28"/>
      <c r="E74" s="27"/>
    </row>
    <row r="75" spans="1:5" ht="15.75" x14ac:dyDescent="0.25">
      <c r="A75" s="29"/>
      <c r="B75" s="57"/>
      <c r="C75" s="35"/>
      <c r="D75" s="30"/>
      <c r="E75" s="29"/>
    </row>
    <row r="76" spans="1:5" ht="15.75" x14ac:dyDescent="0.25">
      <c r="A76" s="29"/>
      <c r="B76" s="57"/>
      <c r="C76" s="35"/>
      <c r="D76" s="35"/>
      <c r="E76" s="29"/>
    </row>
    <row r="77" spans="1:5" x14ac:dyDescent="0.25">
      <c r="A77" s="29"/>
      <c r="B77" s="29"/>
      <c r="C77" s="29"/>
      <c r="D77" s="29"/>
      <c r="E77" s="29"/>
    </row>
    <row r="78" spans="1:5" x14ac:dyDescent="0.25">
      <c r="A78" s="29"/>
      <c r="B78" s="29"/>
      <c r="C78" s="29"/>
      <c r="D78" s="29"/>
      <c r="E78" s="29"/>
    </row>
    <row r="79" spans="1:5" x14ac:dyDescent="0.25">
      <c r="A79" s="29"/>
      <c r="B79" s="29"/>
      <c r="C79" s="29"/>
      <c r="D79" s="29"/>
      <c r="E79" s="29"/>
    </row>
    <row r="80" spans="1:5" x14ac:dyDescent="0.25">
      <c r="A80" s="29"/>
      <c r="B80" s="29"/>
      <c r="C80" s="29"/>
      <c r="D80" s="29"/>
      <c r="E80" s="29"/>
    </row>
    <row r="81" spans="1:6" x14ac:dyDescent="0.25">
      <c r="A81" s="29"/>
      <c r="B81" s="29"/>
      <c r="C81" s="29"/>
      <c r="D81" s="29"/>
      <c r="E81" s="29"/>
    </row>
    <row r="82" spans="1:6" ht="15.75" x14ac:dyDescent="0.25">
      <c r="A82" s="27"/>
      <c r="B82" s="27"/>
      <c r="C82" s="27"/>
      <c r="D82" s="29"/>
      <c r="E82" s="29"/>
    </row>
    <row r="83" spans="1:6" ht="15.75" x14ac:dyDescent="0.25">
      <c r="A83" s="27"/>
      <c r="B83" s="27"/>
      <c r="C83" s="27"/>
      <c r="D83" s="29"/>
      <c r="E83" s="29"/>
    </row>
    <row r="84" spans="1:6" ht="15.75" x14ac:dyDescent="0.25">
      <c r="A84" s="57"/>
      <c r="B84" s="57"/>
      <c r="C84" s="57"/>
      <c r="D84" s="57"/>
      <c r="E84" s="29"/>
    </row>
    <row r="85" spans="1:6" x14ac:dyDescent="0.25">
      <c r="A85" s="33"/>
      <c r="B85" s="29"/>
      <c r="C85" s="30"/>
      <c r="D85" s="29"/>
      <c r="E85" s="29"/>
    </row>
    <row r="86" spans="1:6" x14ac:dyDescent="0.25">
      <c r="A86" s="33"/>
      <c r="B86" s="29"/>
      <c r="C86" s="30"/>
      <c r="D86" s="29"/>
      <c r="E86" s="29"/>
    </row>
    <row r="87" spans="1:6" ht="15.75" x14ac:dyDescent="0.25">
      <c r="A87" s="26"/>
      <c r="B87" s="27"/>
      <c r="C87" s="28"/>
      <c r="D87" s="29"/>
      <c r="E87" s="29"/>
    </row>
    <row r="88" spans="1:6" ht="15.75" x14ac:dyDescent="0.25">
      <c r="A88" s="26"/>
      <c r="B88" s="27"/>
      <c r="C88" s="28"/>
      <c r="D88" s="29"/>
      <c r="E88" s="29"/>
    </row>
    <row r="89" spans="1:6" ht="15.75" x14ac:dyDescent="0.25">
      <c r="A89" s="26"/>
      <c r="B89" s="27"/>
      <c r="C89" s="28"/>
      <c r="D89" s="29"/>
      <c r="E89" s="29"/>
      <c r="F89" s="29"/>
    </row>
    <row r="90" spans="1:6" ht="15.75" x14ac:dyDescent="0.25">
      <c r="A90" s="26"/>
      <c r="B90" s="27"/>
      <c r="C90" s="28"/>
      <c r="D90" s="29"/>
      <c r="E90" s="29"/>
      <c r="F90" s="29"/>
    </row>
    <row r="91" spans="1:6" ht="15.75" x14ac:dyDescent="0.25">
      <c r="A91" s="26"/>
      <c r="B91" s="27"/>
      <c r="C91" s="28"/>
      <c r="D91" s="29"/>
      <c r="E91" s="29"/>
      <c r="F91" s="29"/>
    </row>
    <row r="92" spans="1:6" ht="15.75" x14ac:dyDescent="0.25">
      <c r="A92" s="26"/>
      <c r="B92" s="27"/>
      <c r="C92" s="28"/>
      <c r="D92" s="29"/>
      <c r="E92" s="29"/>
      <c r="F92" s="29"/>
    </row>
    <row r="93" spans="1:6" ht="15.75" x14ac:dyDescent="0.25">
      <c r="A93" s="26"/>
      <c r="B93" s="27"/>
      <c r="C93" s="28"/>
      <c r="D93" s="29"/>
      <c r="E93" s="29"/>
      <c r="F93" s="29"/>
    </row>
    <row r="94" spans="1:6" ht="15.75" x14ac:dyDescent="0.25">
      <c r="A94" s="26"/>
      <c r="B94" s="27"/>
      <c r="C94" s="28"/>
      <c r="D94" s="29"/>
      <c r="E94" s="29"/>
      <c r="F94" s="29"/>
    </row>
    <row r="95" spans="1:6" ht="15.75" x14ac:dyDescent="0.25">
      <c r="A95" s="26"/>
      <c r="B95" s="27"/>
      <c r="C95" s="28"/>
      <c r="D95" s="29"/>
      <c r="E95" s="29"/>
      <c r="F95" s="29"/>
    </row>
    <row r="96" spans="1:6" ht="15.75" x14ac:dyDescent="0.25">
      <c r="A96" s="26"/>
      <c r="B96" s="27"/>
      <c r="C96" s="28"/>
      <c r="D96" s="29"/>
      <c r="E96" s="29"/>
      <c r="F96" s="29"/>
    </row>
    <row r="97" spans="1:6" ht="15.75" x14ac:dyDescent="0.25">
      <c r="A97" s="26"/>
      <c r="B97" s="27"/>
      <c r="C97" s="28"/>
      <c r="D97" s="30"/>
      <c r="E97" s="29"/>
      <c r="F97" s="29"/>
    </row>
    <row r="98" spans="1:6" ht="15.75" x14ac:dyDescent="0.25">
      <c r="A98" s="26"/>
      <c r="B98" s="27"/>
      <c r="C98" s="28"/>
      <c r="D98" s="30"/>
      <c r="E98" s="29"/>
      <c r="F98" s="29"/>
    </row>
    <row r="99" spans="1:6" ht="15.75" x14ac:dyDescent="0.25">
      <c r="A99" s="26"/>
      <c r="B99" s="27"/>
      <c r="C99" s="28"/>
      <c r="D99" s="30"/>
      <c r="E99" s="29"/>
      <c r="F99" s="29"/>
    </row>
    <row r="100" spans="1:6" ht="15.75" x14ac:dyDescent="0.25">
      <c r="A100" s="26"/>
      <c r="B100" s="27"/>
      <c r="C100" s="28"/>
      <c r="D100" s="30"/>
      <c r="E100" s="29"/>
      <c r="F100" s="29"/>
    </row>
    <row r="101" spans="1:6" ht="15.75" x14ac:dyDescent="0.25">
      <c r="A101" s="26"/>
      <c r="B101" s="27"/>
      <c r="C101" s="28"/>
      <c r="D101" s="30"/>
      <c r="E101" s="29"/>
      <c r="F101" s="29"/>
    </row>
    <row r="102" spans="1:6" ht="15.75" x14ac:dyDescent="0.25">
      <c r="A102" s="26"/>
      <c r="B102" s="27"/>
      <c r="C102" s="28"/>
      <c r="D102" s="30"/>
      <c r="E102" s="29"/>
      <c r="F102" s="29"/>
    </row>
    <row r="103" spans="1:6" ht="15.75" x14ac:dyDescent="0.25">
      <c r="A103" s="26"/>
      <c r="B103" s="27"/>
      <c r="C103" s="28"/>
      <c r="D103" s="30"/>
      <c r="E103" s="29"/>
      <c r="F103" s="29"/>
    </row>
    <row r="104" spans="1:6" ht="15.75" x14ac:dyDescent="0.25">
      <c r="A104" s="26"/>
      <c r="B104" s="27"/>
      <c r="C104" s="28"/>
      <c r="D104" s="30"/>
      <c r="E104" s="29"/>
      <c r="F104" s="29"/>
    </row>
    <row r="105" spans="1:6" ht="15.75" x14ac:dyDescent="0.25">
      <c r="A105" s="26"/>
      <c r="B105" s="27"/>
      <c r="C105" s="28"/>
      <c r="D105" s="29"/>
      <c r="E105" s="29"/>
      <c r="F105" s="29"/>
    </row>
    <row r="106" spans="1:6" ht="15.75" x14ac:dyDescent="0.25">
      <c r="A106" s="26"/>
      <c r="B106" s="31"/>
      <c r="C106" s="32"/>
      <c r="D106" s="30"/>
      <c r="E106" s="29"/>
      <c r="F106" s="29"/>
    </row>
    <row r="107" spans="1:6" x14ac:dyDescent="0.25">
      <c r="A107" s="33"/>
      <c r="B107" s="29"/>
      <c r="C107" s="30"/>
      <c r="D107" s="29"/>
      <c r="E107" s="29"/>
      <c r="F107" s="29"/>
    </row>
    <row r="108" spans="1:6" x14ac:dyDescent="0.25">
      <c r="A108" s="33"/>
      <c r="B108" s="29"/>
      <c r="C108" s="29"/>
      <c r="D108" s="30"/>
      <c r="E108" s="29"/>
      <c r="F108" s="29"/>
    </row>
    <row r="109" spans="1:6" x14ac:dyDescent="0.25">
      <c r="A109" s="33"/>
      <c r="B109" s="29"/>
      <c r="C109" s="30"/>
      <c r="D109" s="30"/>
      <c r="E109" s="29"/>
      <c r="F109" s="29"/>
    </row>
    <row r="110" spans="1:6" x14ac:dyDescent="0.25">
      <c r="A110" s="33"/>
      <c r="B110" s="29"/>
      <c r="C110" s="29"/>
      <c r="D110" s="30"/>
      <c r="E110" s="29"/>
      <c r="F110" s="29"/>
    </row>
    <row r="111" spans="1:6" x14ac:dyDescent="0.25">
      <c r="A111" s="33"/>
      <c r="B111" s="29"/>
      <c r="C111" s="29"/>
      <c r="D111" s="30"/>
      <c r="E111" s="29"/>
      <c r="F111" s="29"/>
    </row>
    <row r="112" spans="1:6" x14ac:dyDescent="0.25">
      <c r="A112" s="33"/>
      <c r="B112" s="29"/>
      <c r="C112" s="29"/>
      <c r="D112" s="30"/>
      <c r="E112" s="29"/>
      <c r="F112" s="29"/>
    </row>
    <row r="113" spans="1:6" x14ac:dyDescent="0.25">
      <c r="A113" s="29"/>
      <c r="B113" s="29"/>
      <c r="C113" s="29"/>
      <c r="D113" s="29"/>
      <c r="E113" s="29"/>
      <c r="F113" s="29"/>
    </row>
    <row r="114" spans="1:6" x14ac:dyDescent="0.25">
      <c r="A114" s="29"/>
      <c r="B114" s="29"/>
      <c r="C114" s="29"/>
      <c r="D114" s="29"/>
      <c r="E114" s="29"/>
      <c r="F114" s="29"/>
    </row>
    <row r="115" spans="1:6" x14ac:dyDescent="0.25">
      <c r="A115" s="29"/>
      <c r="B115" s="29"/>
      <c r="C115" s="29"/>
      <c r="D115" s="29"/>
      <c r="E115" s="29"/>
      <c r="F115" s="29"/>
    </row>
    <row r="116" spans="1:6" x14ac:dyDescent="0.25">
      <c r="A116" s="29"/>
      <c r="B116" s="34"/>
      <c r="C116" s="35"/>
      <c r="D116" s="35"/>
      <c r="E116" s="29"/>
      <c r="F116" s="29"/>
    </row>
    <row r="117" spans="1:6" x14ac:dyDescent="0.25">
      <c r="A117" s="29"/>
      <c r="B117" s="29"/>
      <c r="C117" s="29"/>
      <c r="D117" s="29"/>
      <c r="E117" s="29"/>
      <c r="F117" s="29"/>
    </row>
  </sheetData>
  <pageMargins left="0" right="0" top="0.5" bottom="0.2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100DC-96C4-44F3-B17B-89EAD5E1F182}">
  <dimension ref="A2:E41"/>
  <sheetViews>
    <sheetView topLeftCell="A28" workbookViewId="0">
      <selection activeCell="A47" sqref="A47"/>
    </sheetView>
  </sheetViews>
  <sheetFormatPr defaultRowHeight="15" x14ac:dyDescent="0.25"/>
  <cols>
    <col min="1" max="1" width="7.28515625" customWidth="1"/>
    <col min="2" max="2" width="63.7109375" customWidth="1"/>
    <col min="3" max="3" width="12.5703125" customWidth="1"/>
    <col min="4" max="4" width="15.28515625" customWidth="1"/>
    <col min="5" max="5" width="9.140625" customWidth="1"/>
  </cols>
  <sheetData>
    <row r="2" spans="1:5" ht="21" x14ac:dyDescent="0.35">
      <c r="A2" s="11" t="s">
        <v>288</v>
      </c>
      <c r="B2" s="11"/>
      <c r="C2" s="36"/>
      <c r="D2" s="36"/>
      <c r="E2" s="36"/>
    </row>
    <row r="4" spans="1:5" ht="18.75" x14ac:dyDescent="0.3">
      <c r="A4" s="160" t="s">
        <v>19</v>
      </c>
      <c r="B4" s="161" t="s">
        <v>284</v>
      </c>
      <c r="C4" s="162" t="s">
        <v>285</v>
      </c>
      <c r="D4" s="163"/>
    </row>
    <row r="5" spans="1:5" ht="18.75" x14ac:dyDescent="0.3">
      <c r="A5" s="164"/>
      <c r="B5" s="165"/>
      <c r="C5" s="12" t="s">
        <v>116</v>
      </c>
      <c r="D5" s="12" t="s">
        <v>268</v>
      </c>
    </row>
    <row r="6" spans="1:5" ht="18.75" x14ac:dyDescent="0.3">
      <c r="A6" s="14">
        <v>1</v>
      </c>
      <c r="B6" s="18" t="s">
        <v>143</v>
      </c>
      <c r="C6" s="15">
        <v>51</v>
      </c>
      <c r="D6" s="18"/>
    </row>
    <row r="7" spans="1:5" ht="18.75" x14ac:dyDescent="0.3">
      <c r="A7" s="14">
        <v>2</v>
      </c>
      <c r="B7" s="18" t="s">
        <v>183</v>
      </c>
      <c r="C7" s="15">
        <v>100</v>
      </c>
      <c r="D7" s="18"/>
    </row>
    <row r="8" spans="1:5" ht="18.75" x14ac:dyDescent="0.3">
      <c r="A8" s="14">
        <v>3</v>
      </c>
      <c r="B8" s="18" t="s">
        <v>64</v>
      </c>
      <c r="C8" s="15">
        <v>51</v>
      </c>
      <c r="D8" s="18"/>
    </row>
    <row r="9" spans="1:5" ht="18.75" x14ac:dyDescent="0.3">
      <c r="A9" s="14">
        <v>4</v>
      </c>
      <c r="B9" s="18" t="s">
        <v>353</v>
      </c>
      <c r="C9" s="15">
        <v>100</v>
      </c>
      <c r="D9" s="18"/>
    </row>
    <row r="10" spans="1:5" ht="18.75" x14ac:dyDescent="0.3">
      <c r="A10" s="14">
        <v>5</v>
      </c>
      <c r="B10" s="18" t="s">
        <v>286</v>
      </c>
      <c r="C10" s="15"/>
      <c r="D10" s="15">
        <v>100</v>
      </c>
    </row>
    <row r="11" spans="1:5" ht="18.75" x14ac:dyDescent="0.3">
      <c r="A11" s="14">
        <v>6</v>
      </c>
      <c r="B11" s="18" t="s">
        <v>192</v>
      </c>
      <c r="C11" s="15"/>
      <c r="D11" s="15">
        <v>100</v>
      </c>
    </row>
    <row r="12" spans="1:5" ht="18.75" x14ac:dyDescent="0.3">
      <c r="A12" s="14">
        <v>7</v>
      </c>
      <c r="B12" s="18" t="s">
        <v>287</v>
      </c>
      <c r="C12" s="15"/>
      <c r="D12" s="15">
        <v>200</v>
      </c>
    </row>
    <row r="13" spans="1:5" ht="18.75" x14ac:dyDescent="0.3">
      <c r="A13" s="14"/>
      <c r="B13" s="12" t="s">
        <v>18</v>
      </c>
      <c r="C13" s="39">
        <f>SUM(C6:C12)</f>
        <v>302</v>
      </c>
      <c r="D13" s="39">
        <f>SUM(D10:D12)</f>
        <v>400</v>
      </c>
      <c r="E13" s="154"/>
    </row>
    <row r="14" spans="1:5" ht="18.75" x14ac:dyDescent="0.3">
      <c r="A14" s="16" t="s">
        <v>352</v>
      </c>
      <c r="B14" s="16"/>
      <c r="D14" s="154">
        <f>D13+C13</f>
        <v>702</v>
      </c>
    </row>
    <row r="16" spans="1:5" ht="18.75" x14ac:dyDescent="0.3">
      <c r="A16" s="12" t="s">
        <v>19</v>
      </c>
      <c r="B16" s="12" t="s">
        <v>26</v>
      </c>
      <c r="C16" s="12" t="s">
        <v>298</v>
      </c>
    </row>
    <row r="17" spans="1:4" ht="18.75" x14ac:dyDescent="0.3">
      <c r="A17" s="14">
        <v>1</v>
      </c>
      <c r="B17" s="18" t="s">
        <v>183</v>
      </c>
      <c r="C17" s="15">
        <v>30</v>
      </c>
    </row>
    <row r="18" spans="1:4" ht="18.75" x14ac:dyDescent="0.3">
      <c r="A18" s="14">
        <v>2</v>
      </c>
      <c r="B18" s="18" t="s">
        <v>207</v>
      </c>
      <c r="C18" s="15">
        <v>60</v>
      </c>
    </row>
    <row r="19" spans="1:4" ht="18.75" x14ac:dyDescent="0.3">
      <c r="A19" s="14">
        <v>3</v>
      </c>
      <c r="B19" s="18" t="s">
        <v>208</v>
      </c>
      <c r="C19" s="15">
        <v>167</v>
      </c>
    </row>
    <row r="20" spans="1:4" ht="18.75" x14ac:dyDescent="0.3">
      <c r="A20" s="14">
        <v>4</v>
      </c>
      <c r="B20" s="18" t="s">
        <v>64</v>
      </c>
      <c r="C20" s="15">
        <v>29</v>
      </c>
    </row>
    <row r="21" spans="1:4" ht="18.75" x14ac:dyDescent="0.3">
      <c r="A21" s="14"/>
      <c r="B21" s="12" t="s">
        <v>18</v>
      </c>
      <c r="C21" s="39">
        <f>SUM(C17:C20)</f>
        <v>286</v>
      </c>
    </row>
    <row r="22" spans="1:4" ht="18.75" x14ac:dyDescent="0.3">
      <c r="A22" s="40" t="s">
        <v>16</v>
      </c>
      <c r="B22" s="40"/>
    </row>
    <row r="23" spans="1:4" ht="18.75" x14ac:dyDescent="0.3">
      <c r="A23" s="158" t="s">
        <v>53</v>
      </c>
      <c r="B23" s="12" t="s">
        <v>5</v>
      </c>
      <c r="C23" s="12" t="s">
        <v>20</v>
      </c>
    </row>
    <row r="24" spans="1:4" ht="18.75" x14ac:dyDescent="0.3">
      <c r="A24" s="14">
        <v>1</v>
      </c>
      <c r="B24" s="18" t="s">
        <v>354</v>
      </c>
      <c r="C24" s="15">
        <v>588.1</v>
      </c>
    </row>
    <row r="25" spans="1:4" ht="18.75" x14ac:dyDescent="0.3">
      <c r="A25" s="14">
        <v>2</v>
      </c>
      <c r="B25" s="18" t="s">
        <v>355</v>
      </c>
      <c r="C25" s="15">
        <v>900</v>
      </c>
    </row>
    <row r="26" spans="1:4" ht="18.75" x14ac:dyDescent="0.3">
      <c r="A26" s="18"/>
      <c r="B26" s="12" t="s">
        <v>18</v>
      </c>
      <c r="C26" s="39">
        <f>SUM(C24:C25)</f>
        <v>1488.1</v>
      </c>
    </row>
    <row r="27" spans="1:4" ht="18.75" x14ac:dyDescent="0.3">
      <c r="A27" s="16"/>
      <c r="B27" s="16"/>
      <c r="C27" s="16"/>
    </row>
    <row r="28" spans="1:4" ht="18.75" x14ac:dyDescent="0.3">
      <c r="A28" s="40" t="s">
        <v>294</v>
      </c>
      <c r="B28" s="40"/>
      <c r="C28" s="16"/>
      <c r="D28" s="16"/>
    </row>
    <row r="29" spans="1:4" ht="18.75" x14ac:dyDescent="0.3">
      <c r="A29" s="12" t="s">
        <v>53</v>
      </c>
      <c r="B29" s="12" t="s">
        <v>290</v>
      </c>
      <c r="C29" s="12" t="s">
        <v>20</v>
      </c>
      <c r="D29" s="16"/>
    </row>
    <row r="30" spans="1:4" ht="18.75" x14ac:dyDescent="0.3">
      <c r="A30" s="14">
        <v>1</v>
      </c>
      <c r="B30" s="18" t="s">
        <v>97</v>
      </c>
      <c r="C30" s="15">
        <v>100</v>
      </c>
      <c r="D30" s="16" t="s">
        <v>77</v>
      </c>
    </row>
    <row r="31" spans="1:4" ht="18.75" x14ac:dyDescent="0.3">
      <c r="A31" s="14">
        <v>2</v>
      </c>
      <c r="B31" s="18" t="s">
        <v>114</v>
      </c>
      <c r="C31" s="15">
        <v>100</v>
      </c>
      <c r="D31" s="16" t="s">
        <v>133</v>
      </c>
    </row>
    <row r="32" spans="1:4" ht="18.75" x14ac:dyDescent="0.3">
      <c r="A32" s="14">
        <v>3</v>
      </c>
      <c r="B32" s="18" t="s">
        <v>291</v>
      </c>
      <c r="C32" s="15">
        <v>100</v>
      </c>
      <c r="D32" s="16" t="s">
        <v>214</v>
      </c>
    </row>
    <row r="33" spans="1:4" ht="18.75" x14ac:dyDescent="0.3">
      <c r="A33" s="14">
        <v>4</v>
      </c>
      <c r="B33" s="18" t="s">
        <v>113</v>
      </c>
      <c r="C33" s="15">
        <v>100</v>
      </c>
      <c r="D33" s="16" t="s">
        <v>214</v>
      </c>
    </row>
    <row r="34" spans="1:4" ht="18.75" x14ac:dyDescent="0.3">
      <c r="A34" s="18"/>
      <c r="B34" s="12" t="s">
        <v>18</v>
      </c>
      <c r="C34" s="39">
        <f>SUM(C30:C33)</f>
        <v>400</v>
      </c>
      <c r="D34" s="16"/>
    </row>
    <row r="36" spans="1:4" ht="18.75" x14ac:dyDescent="0.3">
      <c r="A36" s="40" t="s">
        <v>295</v>
      </c>
      <c r="B36" s="40"/>
      <c r="C36" s="16"/>
    </row>
    <row r="37" spans="1:4" ht="18.75" x14ac:dyDescent="0.3">
      <c r="A37" s="16"/>
      <c r="B37" s="16"/>
      <c r="C37" s="16"/>
    </row>
    <row r="38" spans="1:4" ht="18.75" x14ac:dyDescent="0.3">
      <c r="A38" s="158" t="s">
        <v>53</v>
      </c>
      <c r="B38" s="12" t="s">
        <v>297</v>
      </c>
      <c r="C38" s="12" t="s">
        <v>20</v>
      </c>
    </row>
    <row r="39" spans="1:4" ht="18.75" x14ac:dyDescent="0.3">
      <c r="A39" s="14">
        <v>1</v>
      </c>
      <c r="B39" s="18" t="s">
        <v>356</v>
      </c>
      <c r="C39" s="18">
        <v>35.549999999999997</v>
      </c>
    </row>
    <row r="40" spans="1:4" ht="18.75" x14ac:dyDescent="0.3">
      <c r="A40" s="14">
        <v>2</v>
      </c>
      <c r="B40" s="18" t="s">
        <v>296</v>
      </c>
      <c r="C40" s="15">
        <v>142.1</v>
      </c>
    </row>
    <row r="41" spans="1:4" ht="18.75" x14ac:dyDescent="0.3">
      <c r="A41" s="18"/>
      <c r="B41" s="12" t="s">
        <v>18</v>
      </c>
      <c r="C41" s="158">
        <f>SUM(C39:C40)</f>
        <v>177.64999999999998</v>
      </c>
      <c r="D41" s="19"/>
    </row>
  </sheetData>
  <pageMargins left="0" right="0" top="0" bottom="0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Cash Book 2021</vt:lpstr>
      <vt:lpstr>cumulative trial</vt:lpstr>
      <vt:lpstr>Bank Recon. Statement</vt:lpstr>
      <vt:lpstr>Paypal Income 2021</vt:lpstr>
      <vt:lpstr>Final Trial</vt:lpstr>
      <vt:lpstr>Members Record2021</vt:lpstr>
      <vt:lpstr>Paypal Trial Balance 2021</vt:lpstr>
      <vt:lpstr>Detail Income 2021</vt:lpstr>
      <vt:lpstr>Counselor vaccince  Camp </vt:lpstr>
      <vt:lpstr>Election 2021</vt:lpstr>
      <vt:lpstr>Sangalo 2021</vt:lpstr>
      <vt:lpstr>School Reg Fee for 2022</vt:lpstr>
      <vt:lpstr>DeausiBhilo 2021 Income</vt:lpstr>
      <vt:lpstr>Bank and PayPal Image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Rupa Bhattarai</dc:creator>
  <cp:lastModifiedBy>Sushma Ghimire</cp:lastModifiedBy>
  <cp:lastPrinted>2021-11-30T16:43:49Z</cp:lastPrinted>
  <dcterms:created xsi:type="dcterms:W3CDTF">2021-01-22T09:42:34Z</dcterms:created>
  <dcterms:modified xsi:type="dcterms:W3CDTF">2021-12-05T14:28:21Z</dcterms:modified>
</cp:coreProperties>
</file>